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9" r:id="rId1"/>
    <sheet name="Exact Match" sheetId="1" r:id="rId2"/>
    <sheet name="Apprx Match" sheetId="7" r:id="rId3"/>
    <sheet name="Wildcards" sheetId="4" r:id="rId4"/>
    <sheet name="Two-Way lookup" sheetId="5" r:id="rId5"/>
  </sheets>
  <definedNames>
    <definedName name="_xlnm._FilterDatabase" localSheetId="4" hidden="1">'Two-Way lookup'!$C$3:$F$14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<sst xmlns="http://schemas.openxmlformats.org/spreadsheetml/2006/main" count="115" uniqueCount="93">
  <si>
    <t>Employee ID</t>
  </si>
  <si>
    <t>Position</t>
  </si>
  <si>
    <t>Hourly wage</t>
  </si>
  <si>
    <t>Manager</t>
  </si>
  <si>
    <t>Director</t>
  </si>
  <si>
    <t>Head</t>
  </si>
  <si>
    <t>Specialist</t>
  </si>
  <si>
    <t>Analyst</t>
  </si>
  <si>
    <t>Intern</t>
  </si>
  <si>
    <t xml:space="preserve">Employee ID </t>
  </si>
  <si>
    <t>Hourly Wage</t>
  </si>
  <si>
    <t>University</t>
  </si>
  <si>
    <t>Club ID</t>
  </si>
  <si>
    <t>First Name</t>
  </si>
  <si>
    <t>Last Name</t>
  </si>
  <si>
    <t>Christine</t>
  </si>
  <si>
    <t>Garza</t>
  </si>
  <si>
    <t>Thomas</t>
  </si>
  <si>
    <t>Mcbridge</t>
  </si>
  <si>
    <t>Frost</t>
  </si>
  <si>
    <t>Dawson</t>
  </si>
  <si>
    <t>Frederick</t>
  </si>
  <si>
    <t>Collins</t>
  </si>
  <si>
    <t>Ronald</t>
  </si>
  <si>
    <t>Irwin</t>
  </si>
  <si>
    <t>Lois</t>
  </si>
  <si>
    <t>Peters</t>
  </si>
  <si>
    <t>Sonia</t>
  </si>
  <si>
    <t>Hickman</t>
  </si>
  <si>
    <t>Maisy</t>
  </si>
  <si>
    <t>Gray</t>
  </si>
  <si>
    <t>Jorja</t>
  </si>
  <si>
    <t>Flores</t>
  </si>
  <si>
    <t>Brayden</t>
  </si>
  <si>
    <t>Moran</t>
  </si>
  <si>
    <t>Kevin</t>
  </si>
  <si>
    <t>Garrett</t>
  </si>
  <si>
    <t>Cambridge</t>
  </si>
  <si>
    <t>Oxford</t>
  </si>
  <si>
    <t>LBS</t>
  </si>
  <si>
    <t>Imperial</t>
  </si>
  <si>
    <t>Warwick</t>
  </si>
  <si>
    <t>Find</t>
  </si>
  <si>
    <t>Daws</t>
  </si>
  <si>
    <t>Destination</t>
  </si>
  <si>
    <t>Destinations</t>
  </si>
  <si>
    <t>Jan</t>
  </si>
  <si>
    <t>Feb</t>
  </si>
  <si>
    <t>Mar</t>
  </si>
  <si>
    <t>India</t>
  </si>
  <si>
    <t>Bangladesh</t>
  </si>
  <si>
    <t>United States of America</t>
  </si>
  <si>
    <t>United Kingdom</t>
  </si>
  <si>
    <t>Germany</t>
  </si>
  <si>
    <t>Nigeria</t>
  </si>
  <si>
    <t>Brazil</t>
  </si>
  <si>
    <t>France</t>
  </si>
  <si>
    <t>Australia</t>
  </si>
  <si>
    <t>Croatia</t>
  </si>
  <si>
    <t>Portugal</t>
  </si>
  <si>
    <t>Month</t>
  </si>
  <si>
    <t>Traffic (MOU)</t>
  </si>
  <si>
    <t>Agent</t>
  </si>
  <si>
    <t>Britney Hook</t>
  </si>
  <si>
    <t>Alicia Door</t>
  </si>
  <si>
    <t>Chris Red</t>
  </si>
  <si>
    <t>Jamie Cow</t>
  </si>
  <si>
    <t xml:space="preserve">Michael Curtis </t>
  </si>
  <si>
    <t>Burna Man</t>
  </si>
  <si>
    <t>Styl Minus</t>
  </si>
  <si>
    <t>Sergio Biscuits</t>
  </si>
  <si>
    <t>Taylor Fast</t>
  </si>
  <si>
    <t>Bruno Pluto</t>
  </si>
  <si>
    <t>Bob Legend</t>
  </si>
  <si>
    <t>Collections</t>
  </si>
  <si>
    <t>Comm %</t>
  </si>
  <si>
    <t>Commission</t>
  </si>
  <si>
    <t>Comm%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</si>
  <si>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</si>
  <si>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</si>
  <si>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</si>
  <si>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</si>
  <si>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</si>
  <si>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</si>
  <si>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</si>
  <si>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</si>
  <si>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</si>
  <si>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Exact Match</t>
  </si>
  <si>
    <t>Approximate Match</t>
  </si>
  <si>
    <t>VLOOKUP with WildCards</t>
  </si>
  <si>
    <t>Excel VLOOKUP Function</t>
  </si>
  <si>
    <t>https://www.modelsbytalias.com/how-to-use-vlookup-in-excel/</t>
  </si>
  <si>
    <t>VLOOKUP with two-way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</si>
</sst>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\ #,##0_);_(\ \(#,##0\);_(\ &quot;-&quot;??_);_(@_)"/>
    <numFmt numFmtId="166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Maven Pro"/>
      <family val="2"/>
    </font>
    <font>
      <sz val="9"/>
      <color theme="1"/>
      <name val="Maven Pro"/>
      <family val="2"/>
    </font>
    <font>
      <sz val="9.5"/>
      <color theme="1"/>
      <name val="Calibri"/>
      <family val="2"/>
      <scheme val="minor"/>
    </font>
    <font>
      <i/>
      <sz val="9.5"/>
      <color theme="0" tint="-0.4999699890613556"/>
      <name val="Maven Pro"/>
      <family val="2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3" borderId="4" xfId="0" applyFont="1" applyFill="1" applyBorder="1"/>
    <xf numFmtId="0" fontId="3" fillId="0" borderId="5" xfId="0" applyFont="1" applyBorder="1" applyAlignment="1">
      <alignment horizontal="center"/>
    </xf>
    <xf numFmtId="164" fontId="2" fillId="0" borderId="0" xfId="18" applyNumberFormat="1" applyFont="1"/>
    <xf numFmtId="164" fontId="3" fillId="0" borderId="0" xfId="18" applyNumberFormat="1" applyFont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0" borderId="5" xfId="0" applyFont="1" applyBorder="1"/>
    <xf numFmtId="164" fontId="2" fillId="0" borderId="5" xfId="18" applyNumberFormat="1" applyFont="1" applyBorder="1"/>
    <xf numFmtId="0" fontId="2" fillId="3" borderId="5" xfId="0" applyFont="1" applyFill="1" applyBorder="1"/>
    <xf numFmtId="0" fontId="2" fillId="0" borderId="5" xfId="0" applyFont="1" applyBorder="1" applyAlignment="1">
      <alignment horizontal="center"/>
    </xf>
    <xf numFmtId="165" fontId="2" fillId="0" borderId="5" xfId="18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2" fillId="0" borderId="5" xfId="16" applyNumberFormat="1" applyFont="1" applyBorder="1"/>
    <xf numFmtId="9" fontId="2" fillId="0" borderId="5" xfId="15" applyFont="1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9" fontId="0" fillId="0" borderId="0" xfId="15" applyFont="1"/>
    <xf numFmtId="0" fontId="0" fillId="4" borderId="0" xfId="0" applyFill="1"/>
    <xf numFmtId="0" fontId="0" fillId="4" borderId="0" xfId="0" applyFill="1" applyProtection="1">
      <protection locked="0"/>
    </xf>
    <xf numFmtId="0" fontId="7" fillId="4" borderId="0" xfId="0" applyFont="1" applyFill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21" applyAlignment="1" applyProtection="1">
      <alignment/>
      <protection/>
    </xf>
    <xf numFmtId="0" fontId="13" fillId="0" borderId="0" xfId="0" applyFont="1"/>
    <xf numFmtId="0" fontId="7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17" fillId="4" borderId="0" xfId="0" applyFont="1" applyFill="1"/>
    <xf numFmtId="0" fontId="16" fillId="4" borderId="0" xfId="0" applyFont="1" applyFill="1"/>
    <xf numFmtId="0" fontId="18" fillId="4" borderId="0" xfId="20" applyFont="1" applyFill="1" applyAlignment="1" applyProtection="1">
      <alignment horizontal="left" vertical="center"/>
      <protection/>
    </xf>
    <xf numFmtId="0" fontId="18" fillId="4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how-to-use-vlookup-in-excel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FE5A-0306-4429-8CF8-A5700B522DD0}">
  <dimension ref="A2:G23"/>
  <sheetViews>
    <sheetView showGridLines="0" tabSelected="1" workbookViewId="0" topLeftCell="A1">
      <selection activeCell="D7" sqref="D7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32"/>
      <c r="B2" s="32"/>
      <c r="C2" s="32"/>
      <c r="D2" s="33"/>
      <c r="E2" s="32"/>
      <c r="F2" s="32"/>
      <c r="G2" s="32"/>
    </row>
    <row r="3" spans="1:7" ht="15.75">
      <c r="A3" s="34"/>
      <c r="B3" s="35" t="s">
        <v>78</v>
      </c>
      <c r="C3" s="35"/>
      <c r="D3" s="36" t="s">
        <v>90</v>
      </c>
      <c r="E3" s="37"/>
      <c r="F3" s="37"/>
      <c r="G3" s="34"/>
    </row>
    <row r="4" spans="1:7" ht="5.1" customHeight="1">
      <c r="A4" s="34"/>
      <c r="B4" s="35"/>
      <c r="C4" s="35"/>
      <c r="D4" s="36"/>
      <c r="E4" s="37"/>
      <c r="F4" s="37"/>
      <c r="G4" s="34"/>
    </row>
    <row r="5" spans="1:7" ht="15">
      <c r="A5" s="34"/>
      <c r="B5" s="37" t="s">
        <v>79</v>
      </c>
      <c r="C5" s="37"/>
      <c r="D5" s="38" t="s">
        <v>80</v>
      </c>
      <c r="E5" s="37"/>
      <c r="F5" s="37"/>
      <c r="G5" s="34"/>
    </row>
    <row r="6" spans="1:7" ht="15.75">
      <c r="A6" s="34"/>
      <c r="B6" s="39" t="s">
        <v>81</v>
      </c>
      <c r="C6" s="37"/>
      <c r="D6" s="40" t="s">
        <v>82</v>
      </c>
      <c r="E6" s="37"/>
      <c r="F6" s="37"/>
      <c r="G6" s="34"/>
    </row>
    <row r="7" spans="1:7" ht="15.75">
      <c r="A7" s="34"/>
      <c r="B7" s="39" t="s">
        <v>83</v>
      </c>
      <c r="C7" s="37"/>
      <c r="D7" s="40" t="s">
        <v>91</v>
      </c>
      <c r="E7" s="37"/>
      <c r="F7" s="37"/>
      <c r="G7" s="34"/>
    </row>
    <row r="8" spans="1:7" ht="15">
      <c r="A8" s="34"/>
      <c r="B8" s="37"/>
      <c r="C8" s="37"/>
      <c r="D8" s="41"/>
      <c r="E8" s="37"/>
      <c r="F8" s="37"/>
      <c r="G8" s="34"/>
    </row>
    <row r="9" spans="1:7" ht="15.75">
      <c r="A9" s="32"/>
      <c r="B9" s="37"/>
      <c r="C9" s="37"/>
      <c r="D9" s="39"/>
      <c r="G9" s="32"/>
    </row>
    <row r="10" spans="1:7" ht="15.75">
      <c r="A10" s="32"/>
      <c r="B10" s="42" t="s">
        <v>84</v>
      </c>
      <c r="C10" s="42"/>
      <c r="D10" s="39"/>
      <c r="G10" s="32"/>
    </row>
    <row r="11" spans="1:7" ht="15.75">
      <c r="A11" s="32"/>
      <c r="B11" s="42"/>
      <c r="C11" s="43" t="s">
        <v>85</v>
      </c>
      <c r="D11" s="44" t="s">
        <v>87</v>
      </c>
      <c r="G11" s="32"/>
    </row>
    <row r="12" spans="1:7" ht="7.15" customHeight="1">
      <c r="A12" s="32"/>
      <c r="B12" s="42"/>
      <c r="C12" s="42"/>
      <c r="D12" s="44"/>
      <c r="G12" s="32"/>
    </row>
    <row r="13" spans="1:7" ht="15.75">
      <c r="A13" s="32"/>
      <c r="B13" s="42"/>
      <c r="C13" s="43" t="s">
        <v>85</v>
      </c>
      <c r="D13" s="44" t="s">
        <v>88</v>
      </c>
      <c r="G13" s="32"/>
    </row>
    <row r="14" spans="1:7" ht="7.15" customHeight="1">
      <c r="A14" s="32"/>
      <c r="B14" s="42"/>
      <c r="C14" s="42"/>
      <c r="D14" s="44"/>
      <c r="G14" s="32"/>
    </row>
    <row r="15" spans="1:7" ht="15.75">
      <c r="A15" s="32"/>
      <c r="B15" s="42"/>
      <c r="C15" s="43" t="s">
        <v>85</v>
      </c>
      <c r="D15" s="44" t="s">
        <v>89</v>
      </c>
      <c r="G15" s="32"/>
    </row>
    <row r="16" spans="1:7" ht="7.15" customHeight="1">
      <c r="A16" s="32"/>
      <c r="B16" s="42"/>
      <c r="C16" s="42"/>
      <c r="D16" s="44"/>
      <c r="G16" s="32"/>
    </row>
    <row r="17" spans="1:7" ht="15.75">
      <c r="A17" s="32"/>
      <c r="B17" s="42"/>
      <c r="C17" s="43" t="s">
        <v>85</v>
      </c>
      <c r="D17" s="44" t="s">
        <v>92</v>
      </c>
      <c r="G17" s="32"/>
    </row>
    <row r="18" spans="1:7" ht="15.75">
      <c r="A18" s="32"/>
      <c r="B18" s="42"/>
      <c r="C18" s="42"/>
      <c r="D18" s="44"/>
      <c r="G18" s="32"/>
    </row>
    <row r="19" spans="1:7" ht="15.75">
      <c r="A19" s="32"/>
      <c r="B19" s="37"/>
      <c r="C19" s="37"/>
      <c r="D19" s="39"/>
      <c r="G19" s="32"/>
    </row>
    <row r="20" spans="1:7" ht="15">
      <c r="A20" s="32"/>
      <c r="B20" s="42"/>
      <c r="C20" s="42"/>
      <c r="D20" s="45"/>
      <c r="G20" s="32"/>
    </row>
    <row r="21" spans="1:7" ht="15">
      <c r="A21" s="32"/>
      <c r="G21" s="32"/>
    </row>
    <row r="22" spans="1:7" ht="15">
      <c r="A22" s="32"/>
      <c r="D22" s="46"/>
      <c r="G22" s="32"/>
    </row>
    <row r="23" spans="1:7" ht="15.75">
      <c r="A23" s="32"/>
      <c r="B23" s="47" t="s">
        <v>86</v>
      </c>
      <c r="C23" s="47"/>
      <c r="D23" s="48"/>
      <c r="E23" s="32"/>
      <c r="F23" s="32"/>
      <c r="G23" s="32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</sheetData>
  <hyperlinks>
    <hyperlink ref="D6" r:id="rId1" display="http://www.modelsbytalias.com/"/>
    <hyperlink ref="D7" r:id="rId2" display="https://www.modelsbytalias.com/how-to-use-vlookup-in-excel/"/>
    <hyperlink ref="D11" location="'Exact Match'!A1" display="Exact Match"/>
    <hyperlink ref="D13" location="'Apprx Match'!A1" display="Approximate Match"/>
    <hyperlink ref="D15" location="Wildcards!A1" display="VLOOKUP with WildCards"/>
    <hyperlink ref="D17" location="'Two-Way lookup'!A1" display="VLOOKUP two-way looku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42BF-1E2F-499E-91D0-DD7FB1E74868}">
  <dimension ref="B1:H13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2" max="2" width="15.7109375" style="0" customWidth="1"/>
    <col min="3" max="3" width="14.7109375" style="0" customWidth="1"/>
    <col min="4" max="4" width="14.57421875" style="0" customWidth="1"/>
    <col min="5" max="5" width="9.00390625" style="0" customWidth="1"/>
    <col min="7" max="7" width="19.00390625" style="0" customWidth="1"/>
    <col min="8" max="8" width="12.28125" style="0" bestFit="1" customWidth="1"/>
  </cols>
  <sheetData>
    <row r="1" spans="2:4" ht="15">
      <c r="B1" s="49" t="str">
        <f ca="1">HYPERLINK("#"&amp;CELL("address",INDEX(Intro!$D:$D,MATCH("Exact match",Intro!$D:$D,0))),"Return to Intro")</f>
        <v>Return to Intro</v>
      </c>
      <c r="C1" s="50"/>
      <c r="D1" s="50"/>
    </row>
    <row r="2" spans="2:4" ht="15">
      <c r="B2" s="5" t="s">
        <v>0</v>
      </c>
      <c r="C2" s="5" t="s">
        <v>1</v>
      </c>
      <c r="D2" s="6" t="s">
        <v>2</v>
      </c>
    </row>
    <row r="3" spans="2:4" ht="15">
      <c r="B3" s="1">
        <v>3280</v>
      </c>
      <c r="C3" s="7" t="s">
        <v>7</v>
      </c>
      <c r="D3" s="8">
        <v>7</v>
      </c>
    </row>
    <row r="4" spans="2:4" ht="15">
      <c r="B4" s="1">
        <v>2460</v>
      </c>
      <c r="C4" s="7" t="s">
        <v>8</v>
      </c>
      <c r="D4" s="8">
        <v>2</v>
      </c>
    </row>
    <row r="5" spans="2:8" ht="15">
      <c r="B5" s="1">
        <v>1650</v>
      </c>
      <c r="C5" s="7" t="s">
        <v>8</v>
      </c>
      <c r="D5" s="8">
        <v>2</v>
      </c>
      <c r="G5" s="4" t="s">
        <v>9</v>
      </c>
      <c r="H5" s="3">
        <v>5420</v>
      </c>
    </row>
    <row r="6" spans="2:8" ht="15">
      <c r="B6" s="1">
        <v>5420</v>
      </c>
      <c r="C6" s="7" t="s">
        <v>3</v>
      </c>
      <c r="D6" s="8">
        <v>33</v>
      </c>
      <c r="G6" s="4" t="s">
        <v>1</v>
      </c>
      <c r="H6" s="3" t="str">
        <f>VLOOKUP(H$5,$B$3:$D$13,2,FALSE)</f>
        <v>Manager</v>
      </c>
    </row>
    <row r="7" spans="2:8" ht="15">
      <c r="B7" s="1">
        <v>4320</v>
      </c>
      <c r="C7" s="7" t="s">
        <v>6</v>
      </c>
      <c r="D7" s="8">
        <v>17</v>
      </c>
      <c r="G7" s="4" t="s">
        <v>10</v>
      </c>
      <c r="H7" s="3">
        <f>VLOOKUP(H$5,$B$3:$D$13,3,0)</f>
        <v>33</v>
      </c>
    </row>
    <row r="8" spans="2:4" ht="15">
      <c r="B8" s="1">
        <v>8120</v>
      </c>
      <c r="C8" s="7" t="s">
        <v>4</v>
      </c>
      <c r="D8" s="8">
        <v>53</v>
      </c>
    </row>
    <row r="9" spans="2:4" ht="15">
      <c r="B9" s="1">
        <v>7540</v>
      </c>
      <c r="C9" s="7" t="s">
        <v>5</v>
      </c>
      <c r="D9" s="8">
        <v>45</v>
      </c>
    </row>
    <row r="10" spans="2:4" ht="15">
      <c r="B10" s="1">
        <v>2740</v>
      </c>
      <c r="C10" s="7" t="s">
        <v>8</v>
      </c>
      <c r="D10" s="8">
        <v>2</v>
      </c>
    </row>
    <row r="11" spans="2:4" ht="15">
      <c r="B11" s="1">
        <v>3830</v>
      </c>
      <c r="C11" s="7" t="s">
        <v>7</v>
      </c>
      <c r="D11" s="8">
        <v>9</v>
      </c>
    </row>
    <row r="12" spans="2:4" ht="15">
      <c r="B12" s="1">
        <v>4180</v>
      </c>
      <c r="C12" s="7" t="s">
        <v>6</v>
      </c>
      <c r="D12" s="8">
        <v>14</v>
      </c>
    </row>
    <row r="13" spans="2:4" ht="15">
      <c r="B13" s="1">
        <v>9320</v>
      </c>
      <c r="C13" s="7" t="s">
        <v>4</v>
      </c>
      <c r="D13" s="8">
        <v>57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9DC2-2538-40F4-8B0B-DA155D99B726}">
  <dimension ref="B1:P28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5.57421875" style="0" customWidth="1"/>
    <col min="3" max="3" width="20.421875" style="0" bestFit="1" customWidth="1"/>
    <col min="4" max="4" width="12.57421875" style="0" bestFit="1" customWidth="1"/>
    <col min="5" max="5" width="9.7109375" style="0" bestFit="1" customWidth="1"/>
    <col min="6" max="6" width="12.00390625" style="0" customWidth="1"/>
    <col min="7" max="7" width="5.00390625" style="0" customWidth="1"/>
    <col min="8" max="8" width="6.28125" style="0" customWidth="1"/>
    <col min="9" max="9" width="16.8515625" style="0" customWidth="1"/>
    <col min="10" max="10" width="15.8515625" style="0" customWidth="1"/>
    <col min="13" max="13" width="10.140625" style="0" bestFit="1" customWidth="1"/>
  </cols>
  <sheetData>
    <row r="1" spans="2:6" ht="15">
      <c r="B1" s="49" t="str">
        <f ca="1">HYPERLINK("#"&amp;CELL("address",INDEX(Intro!$D:$D,MATCH("Approximate match",Intro!$D:$D,0))),"Return to Intro")</f>
        <v>Return to Intro</v>
      </c>
      <c r="C1" s="50"/>
      <c r="D1" s="50"/>
      <c r="E1" s="2"/>
      <c r="F1" s="2"/>
    </row>
    <row r="2" spans="3:6" ht="15">
      <c r="C2" s="25"/>
      <c r="D2" s="26"/>
      <c r="E2" s="26"/>
      <c r="F2" s="26"/>
    </row>
    <row r="3" spans="3:6" ht="15">
      <c r="C3" s="18" t="s">
        <v>62</v>
      </c>
      <c r="D3" s="18" t="s">
        <v>74</v>
      </c>
      <c r="E3" s="19" t="s">
        <v>75</v>
      </c>
      <c r="F3" s="19" t="s">
        <v>76</v>
      </c>
    </row>
    <row r="4" spans="3:6" ht="15">
      <c r="C4" s="20" t="s">
        <v>63</v>
      </c>
      <c r="D4" s="27">
        <v>147270</v>
      </c>
      <c r="E4" s="28">
        <f>VLOOKUP($D4,$I$6:$J$13,2,TRUE)</f>
        <v>0.05</v>
      </c>
      <c r="F4" s="27">
        <f>D4*E4</f>
        <v>7363.5</v>
      </c>
    </row>
    <row r="5" spans="3:10" ht="15">
      <c r="C5" s="20" t="s">
        <v>64</v>
      </c>
      <c r="D5" s="27">
        <v>89490</v>
      </c>
      <c r="E5" s="28">
        <f aca="true" t="shared" si="0" ref="E5:E14">VLOOKUP($D5,$I$6:$J$13,2,TRUE)</f>
        <v>0.03</v>
      </c>
      <c r="F5" s="27">
        <f aca="true" t="shared" si="1" ref="F5:F14">D5*E5</f>
        <v>2684.7</v>
      </c>
      <c r="I5" s="18" t="s">
        <v>74</v>
      </c>
      <c r="J5" s="19" t="s">
        <v>77</v>
      </c>
    </row>
    <row r="6" spans="3:10" ht="15">
      <c r="C6" s="20" t="s">
        <v>65</v>
      </c>
      <c r="D6" s="27">
        <v>115860</v>
      </c>
      <c r="E6" s="28">
        <f t="shared" si="0"/>
        <v>0.04</v>
      </c>
      <c r="F6" s="27">
        <f t="shared" si="1"/>
        <v>4634.400000000001</v>
      </c>
      <c r="I6" s="27">
        <v>50000</v>
      </c>
      <c r="J6" s="28">
        <v>0.02</v>
      </c>
    </row>
    <row r="7" spans="3:10" ht="15">
      <c r="C7" s="20" t="s">
        <v>66</v>
      </c>
      <c r="D7" s="27">
        <v>85420</v>
      </c>
      <c r="E7" s="28">
        <f t="shared" si="0"/>
        <v>0.03</v>
      </c>
      <c r="F7" s="27">
        <f t="shared" si="1"/>
        <v>2562.6</v>
      </c>
      <c r="I7" s="27">
        <v>75000</v>
      </c>
      <c r="J7" s="28">
        <v>0.03</v>
      </c>
    </row>
    <row r="8" spans="3:10" ht="15">
      <c r="C8" s="20" t="s">
        <v>67</v>
      </c>
      <c r="D8" s="27">
        <v>167990</v>
      </c>
      <c r="E8" s="28">
        <f t="shared" si="0"/>
        <v>0.06</v>
      </c>
      <c r="F8" s="27">
        <f t="shared" si="1"/>
        <v>10079.4</v>
      </c>
      <c r="I8" s="27">
        <v>100000</v>
      </c>
      <c r="J8" s="28">
        <v>0.04</v>
      </c>
    </row>
    <row r="9" spans="3:10" ht="15">
      <c r="C9" s="20" t="s">
        <v>68</v>
      </c>
      <c r="D9" s="27">
        <v>197610</v>
      </c>
      <c r="E9" s="28">
        <f t="shared" si="0"/>
        <v>0.06</v>
      </c>
      <c r="F9" s="27">
        <f t="shared" si="1"/>
        <v>11856.6</v>
      </c>
      <c r="I9" s="27">
        <v>125000</v>
      </c>
      <c r="J9" s="28">
        <v>0.05</v>
      </c>
    </row>
    <row r="10" spans="3:10" ht="15">
      <c r="C10" s="20" t="s">
        <v>69</v>
      </c>
      <c r="D10" s="27">
        <v>127150</v>
      </c>
      <c r="E10" s="28">
        <f t="shared" si="0"/>
        <v>0.05</v>
      </c>
      <c r="F10" s="27">
        <f t="shared" si="1"/>
        <v>6357.5</v>
      </c>
      <c r="I10" s="27">
        <v>150000</v>
      </c>
      <c r="J10" s="28">
        <v>0.06</v>
      </c>
    </row>
    <row r="11" spans="3:10" ht="15">
      <c r="C11" s="20" t="s">
        <v>70</v>
      </c>
      <c r="D11" s="27">
        <v>120530</v>
      </c>
      <c r="E11" s="28">
        <f t="shared" si="0"/>
        <v>0.04</v>
      </c>
      <c r="F11" s="27">
        <f t="shared" si="1"/>
        <v>4821.2</v>
      </c>
      <c r="I11" s="27">
        <v>200000</v>
      </c>
      <c r="J11" s="28">
        <v>0.07</v>
      </c>
    </row>
    <row r="12" spans="3:10" ht="15">
      <c r="C12" s="20" t="s">
        <v>71</v>
      </c>
      <c r="D12" s="27">
        <v>259117.14285714287</v>
      </c>
      <c r="E12" s="28">
        <f t="shared" si="0"/>
        <v>0.1</v>
      </c>
      <c r="F12" s="27">
        <f t="shared" si="1"/>
        <v>25911.71428571429</v>
      </c>
      <c r="I12" s="27">
        <v>225000</v>
      </c>
      <c r="J12" s="28">
        <v>0.08</v>
      </c>
    </row>
    <row r="13" spans="3:10" ht="15">
      <c r="C13" s="20" t="s">
        <v>72</v>
      </c>
      <c r="D13" s="27">
        <v>241210</v>
      </c>
      <c r="E13" s="28">
        <f t="shared" si="0"/>
        <v>0.08</v>
      </c>
      <c r="F13" s="27">
        <f t="shared" si="1"/>
        <v>19296.8</v>
      </c>
      <c r="I13" s="27">
        <v>250000</v>
      </c>
      <c r="J13" s="28">
        <v>0.1</v>
      </c>
    </row>
    <row r="14" spans="3:6" ht="15">
      <c r="C14" s="20" t="s">
        <v>73</v>
      </c>
      <c r="D14" s="27">
        <v>221096.66666666666</v>
      </c>
      <c r="E14" s="28">
        <f t="shared" si="0"/>
        <v>0.07</v>
      </c>
      <c r="F14" s="27">
        <f t="shared" si="1"/>
        <v>15476.766666666668</v>
      </c>
    </row>
    <row r="18" spans="8:16" ht="15">
      <c r="H18" s="30"/>
      <c r="I18" s="17"/>
      <c r="M18" s="16"/>
      <c r="O18" s="29"/>
      <c r="P18" s="31"/>
    </row>
    <row r="19" spans="8:16" ht="15">
      <c r="H19" s="30"/>
      <c r="I19" s="17"/>
      <c r="J19" s="29"/>
      <c r="K19" s="29"/>
      <c r="M19" s="16"/>
      <c r="O19" s="29"/>
      <c r="P19" s="31"/>
    </row>
    <row r="20" spans="8:16" ht="15">
      <c r="H20" s="30"/>
      <c r="I20" s="17"/>
      <c r="J20" s="29"/>
      <c r="K20" s="29"/>
      <c r="M20" s="16"/>
      <c r="O20" s="29"/>
      <c r="P20" s="31"/>
    </row>
    <row r="21" spans="8:16" ht="15">
      <c r="H21" s="30"/>
      <c r="I21" s="17"/>
      <c r="J21" s="29"/>
      <c r="K21" s="29"/>
      <c r="M21" s="16"/>
      <c r="O21" s="29"/>
      <c r="P21" s="31"/>
    </row>
    <row r="22" spans="8:16" ht="15">
      <c r="H22" s="30"/>
      <c r="I22" s="17"/>
      <c r="J22" s="29"/>
      <c r="K22" s="29"/>
      <c r="M22" s="16"/>
      <c r="O22" s="29"/>
      <c r="P22" s="31"/>
    </row>
    <row r="23" spans="8:16" ht="15">
      <c r="H23" s="30"/>
      <c r="I23" s="17"/>
      <c r="J23" s="29"/>
      <c r="K23" s="29"/>
      <c r="M23" s="16"/>
      <c r="O23" s="29"/>
      <c r="P23" s="31"/>
    </row>
    <row r="24" spans="8:16" ht="15">
      <c r="H24" s="30"/>
      <c r="I24" s="17"/>
      <c r="J24" s="29"/>
      <c r="K24" s="29"/>
      <c r="M24" s="16"/>
      <c r="O24" s="29"/>
      <c r="P24" s="31"/>
    </row>
    <row r="25" spans="8:16" ht="15">
      <c r="H25" s="30"/>
      <c r="I25" s="17"/>
      <c r="J25" s="29"/>
      <c r="K25" s="29"/>
      <c r="M25" s="16"/>
      <c r="O25" s="29"/>
      <c r="P25" s="31"/>
    </row>
    <row r="26" spans="9:15" ht="15">
      <c r="I26" s="17"/>
      <c r="K26" s="29"/>
      <c r="M26" s="16"/>
      <c r="O26" s="29"/>
    </row>
    <row r="27" spans="11:15" ht="15">
      <c r="K27" s="29"/>
      <c r="M27" s="16"/>
      <c r="O27" s="29"/>
    </row>
    <row r="28" spans="11:15" ht="15">
      <c r="K28" s="29"/>
      <c r="M28" s="16"/>
      <c r="O28" s="29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B301-812A-43CC-A413-5ED822A73CE6}">
  <dimension ref="B1:H39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15.00390625" style="0" customWidth="1"/>
    <col min="3" max="3" width="14.140625" style="0" customWidth="1"/>
    <col min="4" max="4" width="14.57421875" style="0" customWidth="1"/>
    <col min="5" max="5" width="19.57421875" style="0" customWidth="1"/>
    <col min="7" max="7" width="14.00390625" style="0" customWidth="1"/>
    <col min="8" max="8" width="13.140625" style="0" customWidth="1"/>
  </cols>
  <sheetData>
    <row r="1" spans="2:4" ht="15">
      <c r="B1" s="49" t="str">
        <f ca="1">HYPERLINK("#"&amp;CELL("address",INDEX(Intro!$D:$D,MATCH("VLOOKUP with WildCards",Intro!$D:$D,0))),"Return to Intro")</f>
        <v>Return to Intro</v>
      </c>
      <c r="C1" s="50"/>
      <c r="D1" s="50"/>
    </row>
    <row r="3" spans="2:8" ht="15">
      <c r="B3" s="9" t="s">
        <v>13</v>
      </c>
      <c r="C3" s="9" t="s">
        <v>14</v>
      </c>
      <c r="D3" s="10" t="s">
        <v>12</v>
      </c>
      <c r="E3" s="10" t="s">
        <v>11</v>
      </c>
      <c r="H3" s="7"/>
    </row>
    <row r="4" spans="2:8" ht="15">
      <c r="B4" s="11" t="s">
        <v>15</v>
      </c>
      <c r="C4" s="11" t="s">
        <v>16</v>
      </c>
      <c r="D4" s="12">
        <v>359</v>
      </c>
      <c r="E4" s="12" t="s">
        <v>39</v>
      </c>
      <c r="G4" s="13" t="s">
        <v>42</v>
      </c>
      <c r="H4" s="15" t="s">
        <v>43</v>
      </c>
    </row>
    <row r="5" spans="2:8" ht="15">
      <c r="B5" s="11" t="s">
        <v>17</v>
      </c>
      <c r="C5" s="11" t="s">
        <v>18</v>
      </c>
      <c r="D5" s="12">
        <v>256</v>
      </c>
      <c r="E5" s="12" t="s">
        <v>37</v>
      </c>
      <c r="G5" s="7"/>
      <c r="H5" s="7"/>
    </row>
    <row r="6" spans="2:8" ht="15">
      <c r="B6" s="11" t="s">
        <v>20</v>
      </c>
      <c r="C6" s="11" t="s">
        <v>19</v>
      </c>
      <c r="D6" s="12">
        <v>534</v>
      </c>
      <c r="E6" s="12" t="s">
        <v>39</v>
      </c>
      <c r="G6" s="14" t="s">
        <v>14</v>
      </c>
      <c r="H6" s="15" t="str">
        <f>VLOOKUP($H$4&amp;"*",$B$4:$E$14,2,0)</f>
        <v>Frost</v>
      </c>
    </row>
    <row r="7" spans="2:8" ht="15">
      <c r="B7" s="11" t="s">
        <v>21</v>
      </c>
      <c r="C7" s="11" t="s">
        <v>22</v>
      </c>
      <c r="D7" s="12">
        <v>238</v>
      </c>
      <c r="E7" s="12" t="s">
        <v>38</v>
      </c>
      <c r="G7" s="14" t="s">
        <v>13</v>
      </c>
      <c r="H7" s="15" t="str">
        <f>VLOOKUP($H$4&amp;"*",$B$4:$E$14,1,0)</f>
        <v>Dawson</v>
      </c>
    </row>
    <row r="8" spans="2:8" ht="15">
      <c r="B8" s="11" t="s">
        <v>23</v>
      </c>
      <c r="C8" s="11" t="s">
        <v>24</v>
      </c>
      <c r="D8" s="12">
        <v>475</v>
      </c>
      <c r="E8" s="12" t="s">
        <v>39</v>
      </c>
      <c r="G8" s="14" t="s">
        <v>12</v>
      </c>
      <c r="H8" s="15">
        <f>VLOOKUP($H$4&amp;"*",$B$4:$E$14,3,0)</f>
        <v>534</v>
      </c>
    </row>
    <row r="9" spans="2:8" ht="15">
      <c r="B9" s="11" t="s">
        <v>27</v>
      </c>
      <c r="C9" s="11" t="s">
        <v>28</v>
      </c>
      <c r="D9" s="12">
        <v>386</v>
      </c>
      <c r="E9" s="12" t="s">
        <v>41</v>
      </c>
      <c r="G9" s="14" t="s">
        <v>11</v>
      </c>
      <c r="H9" s="15" t="str">
        <f>VLOOKUP($H$4&amp;"*",$B$4:$E$14,4,0)</f>
        <v>LBS</v>
      </c>
    </row>
    <row r="10" spans="2:8" ht="15">
      <c r="B10" s="11" t="s">
        <v>25</v>
      </c>
      <c r="C10" s="11" t="s">
        <v>26</v>
      </c>
      <c r="D10" s="12">
        <v>294</v>
      </c>
      <c r="E10" s="12" t="s">
        <v>39</v>
      </c>
      <c r="H10" s="7"/>
    </row>
    <row r="11" spans="2:5" ht="15">
      <c r="B11" s="11" t="s">
        <v>29</v>
      </c>
      <c r="C11" s="11" t="s">
        <v>30</v>
      </c>
      <c r="D11" s="12">
        <v>752</v>
      </c>
      <c r="E11" s="12" t="s">
        <v>40</v>
      </c>
    </row>
    <row r="12" spans="2:5" ht="15">
      <c r="B12" s="11" t="s">
        <v>31</v>
      </c>
      <c r="C12" s="11" t="s">
        <v>32</v>
      </c>
      <c r="D12" s="12">
        <v>582</v>
      </c>
      <c r="E12" s="12" t="s">
        <v>37</v>
      </c>
    </row>
    <row r="13" spans="2:5" ht="15">
      <c r="B13" s="11" t="s">
        <v>33</v>
      </c>
      <c r="C13" s="11" t="s">
        <v>34</v>
      </c>
      <c r="D13" s="12">
        <v>695</v>
      </c>
      <c r="E13" s="12" t="s">
        <v>39</v>
      </c>
    </row>
    <row r="14" spans="2:5" ht="15">
      <c r="B14" s="11" t="s">
        <v>35</v>
      </c>
      <c r="C14" s="11" t="s">
        <v>36</v>
      </c>
      <c r="D14" s="12">
        <v>470</v>
      </c>
      <c r="E14" s="12" t="s">
        <v>38</v>
      </c>
    </row>
    <row r="15" spans="2:5" ht="15">
      <c r="B15" s="7"/>
      <c r="C15" s="7"/>
      <c r="D15" s="7"/>
      <c r="E15" s="7"/>
    </row>
    <row r="39" ht="15">
      <c r="B39" t="str">
        <f>VLOOKUP($H$4&amp;"*",$B$4:$E$14,2,0)</f>
        <v>Frost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A7EF-100C-4815-9871-EDB3E4EF548F}">
  <dimension ref="B1:J14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5.57421875" style="0" customWidth="1"/>
    <col min="3" max="3" width="20.421875" style="0" bestFit="1" customWidth="1"/>
    <col min="4" max="6" width="9.7109375" style="0" bestFit="1" customWidth="1"/>
    <col min="7" max="7" width="5.00390625" style="0" customWidth="1"/>
    <col min="8" max="8" width="6.28125" style="0" customWidth="1"/>
    <col min="9" max="9" width="16.8515625" style="0" customWidth="1"/>
    <col min="10" max="10" width="15.8515625" style="0" customWidth="1"/>
  </cols>
  <sheetData>
    <row r="1" spans="2:6" ht="15">
      <c r="B1" s="49" t="str">
        <f ca="1">HYPERLINK("#"&amp;CELL("address",INDEX(Intro!$D:$D,MATCH("VLOOKUP with two-way lookup",Intro!$D:$D,0))),"Return to Intro")</f>
        <v>Return to Intro</v>
      </c>
      <c r="C1" s="50"/>
      <c r="D1" s="50"/>
      <c r="E1" s="2"/>
      <c r="F1" s="2"/>
    </row>
    <row r="2" spans="3:6" ht="15">
      <c r="C2" s="25"/>
      <c r="D2" s="26"/>
      <c r="E2" s="26"/>
      <c r="F2" s="26"/>
    </row>
    <row r="3" spans="3:6" ht="15">
      <c r="C3" s="18" t="s">
        <v>45</v>
      </c>
      <c r="D3" s="18" t="s">
        <v>46</v>
      </c>
      <c r="E3" s="19" t="s">
        <v>47</v>
      </c>
      <c r="F3" s="19" t="s">
        <v>48</v>
      </c>
    </row>
    <row r="4" spans="3:6" ht="15">
      <c r="C4" s="20" t="s">
        <v>57</v>
      </c>
      <c r="D4" s="21">
        <v>40000</v>
      </c>
      <c r="E4" s="21">
        <v>38000</v>
      </c>
      <c r="F4" s="21">
        <v>42000</v>
      </c>
    </row>
    <row r="5" spans="3:10" ht="15">
      <c r="C5" s="20" t="s">
        <v>50</v>
      </c>
      <c r="D5" s="21">
        <v>200000</v>
      </c>
      <c r="E5" s="21">
        <v>185000</v>
      </c>
      <c r="F5" s="21">
        <v>215000</v>
      </c>
      <c r="I5" s="22" t="s">
        <v>44</v>
      </c>
      <c r="J5" s="23" t="s">
        <v>49</v>
      </c>
    </row>
    <row r="6" spans="3:10" ht="15">
      <c r="C6" s="20" t="s">
        <v>55</v>
      </c>
      <c r="D6" s="21">
        <v>56000</v>
      </c>
      <c r="E6" s="21">
        <v>50000</v>
      </c>
      <c r="F6" s="21">
        <v>54000</v>
      </c>
      <c r="I6" s="22" t="s">
        <v>60</v>
      </c>
      <c r="J6" s="23" t="s">
        <v>48</v>
      </c>
    </row>
    <row r="7" spans="3:10" ht="15">
      <c r="C7" s="20" t="s">
        <v>58</v>
      </c>
      <c r="D7" s="21">
        <v>22000</v>
      </c>
      <c r="E7" s="21">
        <v>19500</v>
      </c>
      <c r="F7" s="21">
        <v>19800</v>
      </c>
      <c r="I7" s="22" t="s">
        <v>61</v>
      </c>
      <c r="J7" s="24">
        <f>VLOOKUP(J5,C4:F14,MATCH(J6,C3:F3,0))</f>
        <v>1450000</v>
      </c>
    </row>
    <row r="8" spans="3:6" ht="15">
      <c r="C8" s="20" t="s">
        <v>56</v>
      </c>
      <c r="D8" s="21">
        <v>95000</v>
      </c>
      <c r="E8" s="21">
        <v>90000</v>
      </c>
      <c r="F8" s="21">
        <v>102000</v>
      </c>
    </row>
    <row r="9" spans="3:6" ht="15">
      <c r="C9" s="20" t="s">
        <v>53</v>
      </c>
      <c r="D9" s="21">
        <v>88000</v>
      </c>
      <c r="E9" s="21">
        <v>85000</v>
      </c>
      <c r="F9" s="21">
        <v>90000</v>
      </c>
    </row>
    <row r="10" spans="3:6" ht="15">
      <c r="C10" s="20" t="s">
        <v>49</v>
      </c>
      <c r="D10" s="21">
        <v>1200000</v>
      </c>
      <c r="E10" s="21">
        <v>950000</v>
      </c>
      <c r="F10" s="21">
        <v>1450000</v>
      </c>
    </row>
    <row r="11" spans="3:6" ht="15">
      <c r="C11" s="20" t="s">
        <v>54</v>
      </c>
      <c r="D11" s="21">
        <v>30000</v>
      </c>
      <c r="E11" s="21">
        <v>28000</v>
      </c>
      <c r="F11" s="21">
        <v>32000</v>
      </c>
    </row>
    <row r="12" spans="3:6" ht="15">
      <c r="C12" s="20" t="s">
        <v>59</v>
      </c>
      <c r="D12" s="21">
        <v>18000</v>
      </c>
      <c r="E12" s="21">
        <v>16500</v>
      </c>
      <c r="F12" s="21">
        <v>19000</v>
      </c>
    </row>
    <row r="13" spans="3:6" ht="15">
      <c r="C13" s="20" t="s">
        <v>52</v>
      </c>
      <c r="D13" s="21">
        <v>20000</v>
      </c>
      <c r="E13" s="21">
        <v>19800</v>
      </c>
      <c r="F13" s="21">
        <v>25000</v>
      </c>
    </row>
    <row r="14" spans="3:6" ht="15">
      <c r="C14" s="20" t="s">
        <v>51</v>
      </c>
      <c r="D14" s="21">
        <v>100000</v>
      </c>
      <c r="E14" s="21">
        <v>86000</v>
      </c>
      <c r="F14" s="21">
        <v>90000</v>
      </c>
    </row>
  </sheetData>
  <autoFilter ref="C3:F14"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2022-12-19T11:39:51Z</dcterms:created>
  <dcterms:modified xsi:type="dcterms:W3CDTF">2023-09-08T20:34:33Z</dcterms:modified>
  <cp:category/>
  <cp:version/>
  <cp:contentType/>
  <cp:contentStatus/>
</cp:coreProperties>
</file>