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Intro" sheetId="12" r:id="rId1"/>
    <sheet name="Multiple Occurence" sheetId="1" r:id="rId2"/>
    <sheet name="Criteria in another cell" sheetId="7" r:id="rId3"/>
    <sheet name="Not equal to" sheetId="8" r:id="rId4"/>
    <sheet name="Wildcards" sheetId="3" r:id="rId5"/>
    <sheet name="Dates" sheetId="6" r:id="rId6"/>
    <sheet name="Blank Cells" sheetId="9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<sst xmlns="http://schemas.openxmlformats.org/spreadsheetml/2006/main" count="211" uniqueCount="63">
  <si>
    <t>Sales Value</t>
  </si>
  <si>
    <t>State Code</t>
  </si>
  <si>
    <t>VA</t>
  </si>
  <si>
    <t>RI</t>
  </si>
  <si>
    <t>SD</t>
  </si>
  <si>
    <t>Criteria</t>
  </si>
  <si>
    <t>Result</t>
  </si>
  <si>
    <t>TX</t>
  </si>
  <si>
    <t>CA</t>
  </si>
  <si>
    <t>NV</t>
  </si>
  <si>
    <t>FL</t>
  </si>
  <si>
    <t>AZ</t>
  </si>
  <si>
    <t>OR</t>
  </si>
  <si>
    <t>Jackson</t>
  </si>
  <si>
    <t>MS</t>
  </si>
  <si>
    <t>Chapman</t>
  </si>
  <si>
    <t>Matteo</t>
  </si>
  <si>
    <t>Kurtis</t>
  </si>
  <si>
    <t>Justin</t>
  </si>
  <si>
    <t>Richard</t>
  </si>
  <si>
    <t>Cassie</t>
  </si>
  <si>
    <t>Daniel</t>
  </si>
  <si>
    <t>Wilkins</t>
  </si>
  <si>
    <t>Hobbs</t>
  </si>
  <si>
    <t>Julia</t>
  </si>
  <si>
    <t>Roberts</t>
  </si>
  <si>
    <t>Fannie</t>
  </si>
  <si>
    <t>Name = Chapman</t>
  </si>
  <si>
    <t>State = California (CA)</t>
  </si>
  <si>
    <t>Sales &gt; $5,000</t>
  </si>
  <si>
    <t>Name not equal to Chapman</t>
  </si>
  <si>
    <t>Agent</t>
  </si>
  <si>
    <t>Source</t>
  </si>
  <si>
    <t>Lease Number</t>
  </si>
  <si>
    <t>Lease Contract Value</t>
  </si>
  <si>
    <t>Lease Start date</t>
  </si>
  <si>
    <t>Lease end date</t>
  </si>
  <si>
    <t>Lease Accounting</t>
  </si>
  <si>
    <t>Accrual Reversible</t>
  </si>
  <si>
    <t>Ends with "ard"</t>
  </si>
  <si>
    <t>Starts wit "Jus"</t>
  </si>
  <si>
    <t>Contains 5 Characters</t>
  </si>
  <si>
    <t>Lease ending before Dec-27</t>
  </si>
  <si>
    <t>Lease ending on or after Jan-28</t>
  </si>
  <si>
    <t>Lease value of blank cells in lease number column</t>
  </si>
  <si>
    <t>Lease value of non-blank cells in lease number column</t>
  </si>
  <si>
    <t>Post:</t>
  </si>
  <si>
    <t>Author</t>
  </si>
  <si>
    <t>ModelsbyTalias</t>
  </si>
  <si>
    <t>Website</t>
  </si>
  <si>
    <t>www.modelsbytalias.com</t>
  </si>
  <si>
    <t>Page Link</t>
  </si>
  <si>
    <t>Examples Covered</t>
  </si>
  <si>
    <t>ü</t>
  </si>
  <si>
    <t>© www.modelsbytalias.com</t>
  </si>
  <si>
    <t>Excel SumIF Function</t>
  </si>
  <si>
    <t>https://www.modelsbytalias.com/excel-sumif-functions/</t>
  </si>
  <si>
    <t>Criteria with multiple occurences</t>
  </si>
  <si>
    <t>Criteria in another cell</t>
  </si>
  <si>
    <t>Sumif with Not Equal to</t>
  </si>
  <si>
    <t>Sumif with Wildcards</t>
  </si>
  <si>
    <t>Sumif with Dates</t>
  </si>
  <si>
    <t xml:space="preserve">Sumif with Blank Cells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</si>
</sst>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#,##0_);_(&quot;$&quot;\ \(#,##0\);_(&quot;$&quot;\ &quot;-&quot;??_);_(@_)"/>
    <numFmt numFmtId="165" formatCode="_(\ #,##0_);_(\ \(#,##0\);_(\ &quot;-&quot;??_);_(@_)"/>
    <numFmt numFmtId="166" formatCode="dd\-mmm\-yy;@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0"/>
      <color theme="0"/>
      <name val="Times New Roman"/>
      <family val="1"/>
    </font>
    <font>
      <i/>
      <sz val="9"/>
      <color theme="1"/>
      <name val="Times New Roman"/>
      <family val="1"/>
    </font>
    <font>
      <i/>
      <sz val="9"/>
      <color theme="1"/>
      <name val="Calibri"/>
      <family val="2"/>
      <scheme val="minor"/>
    </font>
    <font>
      <b/>
      <sz val="11"/>
      <color theme="0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sz val="10"/>
      <color indexed="60"/>
      <name val="Bookman Old Style"/>
      <family val="1"/>
    </font>
    <font>
      <b/>
      <sz val="12"/>
      <color indexed="8"/>
      <name val="Wingdings"/>
      <family val="2"/>
    </font>
    <font>
      <i/>
      <sz val="12"/>
      <name val="Bookman Old Style"/>
      <family val="1"/>
    </font>
    <font>
      <sz val="8"/>
      <name val="Bookman Old Style"/>
      <family val="1"/>
    </font>
    <font>
      <sz val="10"/>
      <color indexed="9"/>
      <name val="Bookman Old Style"/>
      <family val="1"/>
    </font>
    <font>
      <u val="single"/>
      <sz val="11"/>
      <color theme="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629FD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3216A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>
      <alignment/>
      <protection locked="0"/>
    </xf>
  </cellStyleXfs>
  <cellXfs count="39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164" fontId="3" fillId="0" borderId="2" xfId="16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3" borderId="0" xfId="0" applyFont="1" applyFill="1"/>
    <xf numFmtId="0" fontId="4" fillId="4" borderId="1" xfId="0" applyFont="1" applyFill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66" fontId="0" fillId="0" borderId="0" xfId="0" applyNumberFormat="1"/>
    <xf numFmtId="165" fontId="3" fillId="0" borderId="2" xfId="18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/>
    <xf numFmtId="0" fontId="4" fillId="4" borderId="3" xfId="0" applyFont="1" applyFill="1" applyBorder="1" applyAlignment="1">
      <alignment horizontal="center"/>
    </xf>
    <xf numFmtId="164" fontId="3" fillId="0" borderId="0" xfId="16" applyNumberFormat="1" applyFont="1" applyBorder="1" applyAlignment="1">
      <alignment horizontal="center"/>
    </xf>
    <xf numFmtId="0" fontId="0" fillId="5" borderId="0" xfId="0" applyFill="1"/>
    <xf numFmtId="0" fontId="0" fillId="5" borderId="0" xfId="0" applyFill="1" applyProtection="1">
      <protection locked="0"/>
    </xf>
    <xf numFmtId="0" fontId="9" fillId="5" borderId="0" xfId="0" applyFont="1" applyFill="1"/>
    <xf numFmtId="0" fontId="10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4" fillId="0" borderId="0" xfId="21" applyAlignment="1" applyProtection="1">
      <alignment/>
      <protection/>
    </xf>
    <xf numFmtId="0" fontId="15" fillId="0" borderId="0" xfId="0" applyFont="1"/>
    <xf numFmtId="0" fontId="9" fillId="0" borderId="0" xfId="0" applyFont="1" applyAlignment="1">
      <alignment vertical="center"/>
    </xf>
    <xf numFmtId="0" fontId="16" fillId="6" borderId="4" xfId="0" applyFont="1" applyFill="1" applyBorder="1" applyAlignment="1">
      <alignment horizontal="center"/>
    </xf>
    <xf numFmtId="0" fontId="17" fillId="0" borderId="0" xfId="0" applyFont="1"/>
    <xf numFmtId="0" fontId="9" fillId="0" borderId="0" xfId="0" applyFont="1" applyAlignment="1">
      <alignment horizontal="left" vertical="top" wrapText="1"/>
    </xf>
    <xf numFmtId="0" fontId="18" fillId="0" borderId="0" xfId="0" applyFont="1" applyAlignment="1">
      <alignment wrapText="1"/>
    </xf>
    <xf numFmtId="0" fontId="19" fillId="5" borderId="0" xfId="0" applyFont="1" applyFill="1"/>
    <xf numFmtId="0" fontId="18" fillId="5" borderId="0" xfId="0" applyFont="1" applyFill="1"/>
    <xf numFmtId="0" fontId="20" fillId="5" borderId="0" xfId="20" applyFont="1" applyFill="1" applyAlignment="1" applyProtection="1">
      <alignment horizontal="left" vertical="center"/>
      <protection/>
    </xf>
    <xf numFmtId="0" fontId="20" fillId="5" borderId="0" xfId="21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link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sbytalias.com/" TargetMode="External" /><Relationship Id="rId2" Type="http://schemas.openxmlformats.org/officeDocument/2006/relationships/hyperlink" Target="https://www.modelsbytalias.com/excel-sumif-functions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28DCB-8033-460E-BB75-4DFAF4CC3A96}">
  <dimension ref="A2:G23"/>
  <sheetViews>
    <sheetView showGridLines="0" tabSelected="1" workbookViewId="0" topLeftCell="A1">
      <selection activeCell="D21" sqref="D21"/>
    </sheetView>
  </sheetViews>
  <sheetFormatPr defaultColWidth="0" defaultRowHeight="14.25" customHeight="1" zeroHeight="1"/>
  <cols>
    <col min="1" max="1" width="3.57421875" style="0" customWidth="1"/>
    <col min="2" max="2" width="23.421875" style="0" customWidth="1"/>
    <col min="3" max="3" width="3.140625" style="0" customWidth="1"/>
    <col min="4" max="4" width="42.00390625" style="0" customWidth="1"/>
    <col min="5" max="5" width="16.57421875" style="0" customWidth="1"/>
    <col min="6" max="6" width="16.140625" style="0" customWidth="1"/>
    <col min="7" max="7" width="3.57421875" style="0" customWidth="1"/>
    <col min="8" max="8" width="3.28125" style="0" customWidth="1"/>
    <col min="9" max="16384" width="9.00390625" style="0" hidden="1" customWidth="1"/>
  </cols>
  <sheetData>
    <row r="1" ht="6.95" customHeight="1"/>
    <row r="2" spans="1:7" ht="15">
      <c r="A2" s="20"/>
      <c r="B2" s="20"/>
      <c r="C2" s="20"/>
      <c r="D2" s="21"/>
      <c r="E2" s="20"/>
      <c r="F2" s="20"/>
      <c r="G2" s="20"/>
    </row>
    <row r="3" spans="1:7" ht="15.75">
      <c r="A3" s="22"/>
      <c r="B3" s="23" t="s">
        <v>46</v>
      </c>
      <c r="C3" s="23"/>
      <c r="D3" s="24" t="s">
        <v>55</v>
      </c>
      <c r="E3" s="25"/>
      <c r="F3" s="25"/>
      <c r="G3" s="22"/>
    </row>
    <row r="4" spans="1:7" ht="5.1" customHeight="1">
      <c r="A4" s="22"/>
      <c r="B4" s="23"/>
      <c r="C4" s="23"/>
      <c r="D4" s="24"/>
      <c r="E4" s="25"/>
      <c r="F4" s="25"/>
      <c r="G4" s="22"/>
    </row>
    <row r="5" spans="1:7" ht="15">
      <c r="A5" s="22"/>
      <c r="B5" s="25" t="s">
        <v>47</v>
      </c>
      <c r="C5" s="25"/>
      <c r="D5" s="26" t="s">
        <v>48</v>
      </c>
      <c r="E5" s="25"/>
      <c r="F5" s="25"/>
      <c r="G5" s="22"/>
    </row>
    <row r="6" spans="1:7" ht="15.75">
      <c r="A6" s="22"/>
      <c r="B6" s="27" t="s">
        <v>49</v>
      </c>
      <c r="C6" s="25"/>
      <c r="D6" s="28" t="s">
        <v>50</v>
      </c>
      <c r="E6" s="25"/>
      <c r="F6" s="25"/>
      <c r="G6" s="22"/>
    </row>
    <row r="7" spans="1:7" ht="15.75">
      <c r="A7" s="22"/>
      <c r="B7" s="27" t="s">
        <v>51</v>
      </c>
      <c r="C7" s="25"/>
      <c r="D7" s="28" t="s">
        <v>56</v>
      </c>
      <c r="E7" s="25"/>
      <c r="F7" s="25"/>
      <c r="G7" s="22"/>
    </row>
    <row r="8" spans="1:7" ht="15">
      <c r="A8" s="22"/>
      <c r="B8" s="25"/>
      <c r="C8" s="25"/>
      <c r="D8" s="29"/>
      <c r="E8" s="25"/>
      <c r="F8" s="25"/>
      <c r="G8" s="22"/>
    </row>
    <row r="9" spans="1:7" ht="15.75">
      <c r="A9" s="20"/>
      <c r="B9" s="25"/>
      <c r="C9" s="25"/>
      <c r="D9" s="27"/>
      <c r="G9" s="20"/>
    </row>
    <row r="10" spans="1:7" ht="15.75">
      <c r="A10" s="20"/>
      <c r="B10" s="30" t="s">
        <v>52</v>
      </c>
      <c r="C10" s="30"/>
      <c r="D10" s="27"/>
      <c r="G10" s="20"/>
    </row>
    <row r="11" spans="1:7" ht="15.75">
      <c r="A11" s="20"/>
      <c r="B11" s="30"/>
      <c r="C11" s="31" t="s">
        <v>53</v>
      </c>
      <c r="D11" s="32" t="s">
        <v>57</v>
      </c>
      <c r="G11" s="20"/>
    </row>
    <row r="12" spans="1:7" ht="7.15" customHeight="1">
      <c r="A12" s="20"/>
      <c r="B12" s="30"/>
      <c r="C12" s="30"/>
      <c r="D12" s="32"/>
      <c r="G12" s="20"/>
    </row>
    <row r="13" spans="1:7" ht="15.75">
      <c r="A13" s="20"/>
      <c r="B13" s="30"/>
      <c r="C13" s="31" t="s">
        <v>53</v>
      </c>
      <c r="D13" s="32" t="s">
        <v>58</v>
      </c>
      <c r="G13" s="20"/>
    </row>
    <row r="14" spans="1:7" ht="7.15" customHeight="1">
      <c r="A14" s="20"/>
      <c r="B14" s="30"/>
      <c r="C14" s="30"/>
      <c r="D14" s="32"/>
      <c r="G14" s="20"/>
    </row>
    <row r="15" spans="1:7" ht="15.75">
      <c r="A15" s="20"/>
      <c r="B15" s="30"/>
      <c r="C15" s="31" t="s">
        <v>53</v>
      </c>
      <c r="D15" s="32" t="s">
        <v>59</v>
      </c>
      <c r="G15" s="20"/>
    </row>
    <row r="16" spans="1:7" ht="7.15" customHeight="1">
      <c r="A16" s="20"/>
      <c r="B16" s="30"/>
      <c r="C16" s="30"/>
      <c r="D16" s="32"/>
      <c r="G16" s="20"/>
    </row>
    <row r="17" spans="1:7" ht="15.75">
      <c r="A17" s="20"/>
      <c r="B17" s="30"/>
      <c r="C17" s="31" t="s">
        <v>53</v>
      </c>
      <c r="D17" s="32" t="s">
        <v>60</v>
      </c>
      <c r="G17" s="20"/>
    </row>
    <row r="18" spans="1:7" ht="7.15" customHeight="1">
      <c r="A18" s="20"/>
      <c r="B18" s="30"/>
      <c r="C18" s="30"/>
      <c r="D18" s="32"/>
      <c r="G18" s="20"/>
    </row>
    <row r="19" spans="1:7" ht="15.75">
      <c r="A19" s="20"/>
      <c r="B19" s="25"/>
      <c r="C19" s="31" t="s">
        <v>53</v>
      </c>
      <c r="D19" s="32" t="s">
        <v>61</v>
      </c>
      <c r="G19" s="20"/>
    </row>
    <row r="20" spans="1:7" ht="7.15" customHeight="1">
      <c r="A20" s="20"/>
      <c r="B20" s="30"/>
      <c r="C20" s="30"/>
      <c r="D20" s="33"/>
      <c r="G20" s="20"/>
    </row>
    <row r="21" spans="1:7" ht="15.75">
      <c r="A21" s="20"/>
      <c r="C21" s="31" t="s">
        <v>53</v>
      </c>
      <c r="D21" s="32" t="s">
        <v>62</v>
      </c>
      <c r="G21" s="20"/>
    </row>
    <row r="22" spans="1:7" ht="15">
      <c r="A22" s="20"/>
      <c r="D22" s="34"/>
      <c r="G22" s="20"/>
    </row>
    <row r="23" spans="1:7" ht="15.75">
      <c r="A23" s="20"/>
      <c r="B23" s="35" t="s">
        <v>54</v>
      </c>
      <c r="C23" s="35"/>
      <c r="D23" s="36"/>
      <c r="E23" s="20"/>
      <c r="F23" s="20"/>
      <c r="G23" s="20"/>
    </row>
    <row r="24" ht="15"/>
    <row r="33" ht="15"/>
    <row r="34" ht="15" hidden="1"/>
    <row r="35" ht="15" hidden="1"/>
    <row r="36" ht="15" hidden="1"/>
    <row r="37" ht="15" hidden="1"/>
    <row r="38" ht="15" hidden="1"/>
    <row r="39" ht="15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</sheetData>
  <hyperlinks>
    <hyperlink ref="D6" r:id="rId1" display="http://www.modelsbytalias.com/"/>
    <hyperlink ref="D7" r:id="rId2" display="https://www.modelsbytalias.com/excel-sumif-functions/"/>
    <hyperlink ref="D13" location="'Criteria in another cell'!A1" display="Criteria in another cell"/>
    <hyperlink ref="D15" location="'Not equal to'!A1" display="Sumif with Not Equal to"/>
    <hyperlink ref="D17" location="Wildcards!A1" display="Sumif with Wildcards"/>
    <hyperlink ref="D19" location="Dates!A1" display="Sumif with Dates"/>
    <hyperlink ref="D21" location="'Blank Cells'!A1" display="Sumif with Blank Cells "/>
    <hyperlink ref="D11" location="'Multiple Occurence'!A1" display="Criteria with multiple occurence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11967-5952-497B-AE69-3FD74306062A}">
  <dimension ref="B1:I17"/>
  <sheetViews>
    <sheetView showGridLines="0" workbookViewId="0" topLeftCell="A1">
      <selection activeCell="B1" sqref="B1:D1"/>
    </sheetView>
  </sheetViews>
  <sheetFormatPr defaultColWidth="9.140625" defaultRowHeight="15"/>
  <cols>
    <col min="2" max="2" width="21.7109375" style="0" customWidth="1"/>
    <col min="3" max="3" width="14.28125" style="0" customWidth="1"/>
    <col min="4" max="4" width="13.7109375" style="0" customWidth="1"/>
    <col min="7" max="7" width="31.140625" style="0" customWidth="1"/>
    <col min="8" max="8" width="15.421875" style="0" customWidth="1"/>
  </cols>
  <sheetData>
    <row r="1" spans="2:4" ht="15">
      <c r="B1" s="37" t="str">
        <f ca="1">HYPERLINK("#"&amp;CELL("address",INDEX(Intro!$D:$D,MATCH("Criteria with multiple occurences",Intro!$D:$D,0))),"Return to Intro")</f>
        <v>Return to Intro</v>
      </c>
      <c r="C1" s="38"/>
      <c r="D1" s="38"/>
    </row>
    <row r="3" spans="2:4" ht="15.75">
      <c r="B3" s="1" t="s">
        <v>31</v>
      </c>
      <c r="C3" s="2" t="s">
        <v>0</v>
      </c>
      <c r="D3" s="2" t="s">
        <v>1</v>
      </c>
    </row>
    <row r="4" spans="2:4" ht="15">
      <c r="B4" s="3" t="s">
        <v>15</v>
      </c>
      <c r="C4" s="4">
        <v>5180</v>
      </c>
      <c r="D4" s="5" t="s">
        <v>2</v>
      </c>
    </row>
    <row r="5" spans="2:4" ht="15">
      <c r="B5" s="3" t="s">
        <v>16</v>
      </c>
      <c r="C5" s="4">
        <v>4880</v>
      </c>
      <c r="D5" s="5" t="s">
        <v>3</v>
      </c>
    </row>
    <row r="6" spans="2:8" ht="15">
      <c r="B6" s="3" t="s">
        <v>17</v>
      </c>
      <c r="C6" s="4">
        <v>5270</v>
      </c>
      <c r="D6" s="5" t="s">
        <v>4</v>
      </c>
      <c r="G6" s="6" t="s">
        <v>5</v>
      </c>
      <c r="H6" s="7" t="s">
        <v>6</v>
      </c>
    </row>
    <row r="7" spans="2:8" ht="15">
      <c r="B7" s="3" t="s">
        <v>18</v>
      </c>
      <c r="C7" s="4">
        <v>6550</v>
      </c>
      <c r="D7" s="5" t="s">
        <v>7</v>
      </c>
      <c r="G7" s="3" t="s">
        <v>27</v>
      </c>
      <c r="H7" s="4">
        <f>SUMIF(B4:B17,"Chapman",C4:C17)</f>
        <v>9220</v>
      </c>
    </row>
    <row r="8" spans="2:8" ht="15">
      <c r="B8" s="3" t="s">
        <v>19</v>
      </c>
      <c r="C8" s="4">
        <v>6580</v>
      </c>
      <c r="D8" s="5" t="s">
        <v>8</v>
      </c>
      <c r="G8" s="3" t="s">
        <v>28</v>
      </c>
      <c r="H8" s="4">
        <f>SUMIF(D4:D17,"CA",C4:C17)</f>
        <v>19730</v>
      </c>
    </row>
    <row r="9" spans="2:9" ht="15">
      <c r="B9" s="3" t="s">
        <v>15</v>
      </c>
      <c r="C9" s="4">
        <v>4040</v>
      </c>
      <c r="D9" s="5" t="s">
        <v>8</v>
      </c>
      <c r="G9" s="8"/>
      <c r="H9" s="19"/>
      <c r="I9" s="9"/>
    </row>
    <row r="10" spans="2:9" ht="15">
      <c r="B10" s="3" t="s">
        <v>21</v>
      </c>
      <c r="C10" s="4">
        <v>2640</v>
      </c>
      <c r="D10" s="5" t="s">
        <v>8</v>
      </c>
      <c r="G10" s="8"/>
      <c r="H10" s="19"/>
      <c r="I10" s="10"/>
    </row>
    <row r="11" spans="2:9" ht="15">
      <c r="B11" s="3" t="s">
        <v>20</v>
      </c>
      <c r="C11" s="4">
        <v>7060</v>
      </c>
      <c r="D11" s="5" t="s">
        <v>9</v>
      </c>
      <c r="I11" s="11"/>
    </row>
    <row r="12" spans="2:7" ht="15">
      <c r="B12" s="3" t="s">
        <v>22</v>
      </c>
      <c r="C12" s="4">
        <v>4800</v>
      </c>
      <c r="D12" s="5" t="s">
        <v>10</v>
      </c>
      <c r="G12" s="8"/>
    </row>
    <row r="13" spans="2:4" ht="15">
      <c r="B13" s="3" t="s">
        <v>23</v>
      </c>
      <c r="C13" s="4">
        <v>5360</v>
      </c>
      <c r="D13" s="5" t="s">
        <v>12</v>
      </c>
    </row>
    <row r="14" spans="2:4" ht="15">
      <c r="B14" s="3" t="s">
        <v>24</v>
      </c>
      <c r="C14" s="4">
        <v>5900</v>
      </c>
      <c r="D14" s="5" t="s">
        <v>12</v>
      </c>
    </row>
    <row r="15" spans="2:4" ht="15">
      <c r="B15" s="3" t="s">
        <v>13</v>
      </c>
      <c r="C15" s="4">
        <v>7720</v>
      </c>
      <c r="D15" s="5" t="s">
        <v>11</v>
      </c>
    </row>
    <row r="16" spans="2:4" ht="15">
      <c r="B16" s="3" t="s">
        <v>25</v>
      </c>
      <c r="C16" s="4">
        <v>6470</v>
      </c>
      <c r="D16" s="5" t="s">
        <v>8</v>
      </c>
    </row>
    <row r="17" spans="2:4" ht="15">
      <c r="B17" s="3" t="s">
        <v>26</v>
      </c>
      <c r="C17" s="4">
        <v>5350</v>
      </c>
      <c r="D17" s="5" t="s">
        <v>14</v>
      </c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9371F-A083-46F8-B8B4-1A8E85540901}">
  <dimension ref="B1:I17"/>
  <sheetViews>
    <sheetView showGridLines="0" workbookViewId="0" topLeftCell="A1">
      <selection activeCell="B1" sqref="B1:D1"/>
    </sheetView>
  </sheetViews>
  <sheetFormatPr defaultColWidth="9.140625" defaultRowHeight="15"/>
  <cols>
    <col min="2" max="2" width="21.7109375" style="0" customWidth="1"/>
    <col min="3" max="3" width="14.28125" style="0" customWidth="1"/>
    <col min="4" max="4" width="13.7109375" style="0" customWidth="1"/>
    <col min="7" max="7" width="31.140625" style="0" customWidth="1"/>
    <col min="8" max="8" width="15.421875" style="0" customWidth="1"/>
  </cols>
  <sheetData>
    <row r="1" spans="2:4" ht="15">
      <c r="B1" s="37" t="str">
        <f ca="1">HYPERLINK("#"&amp;CELL("address",INDEX(Intro!$D:$D,MATCH("Criteria in another cell",Intro!$D:$D,0))),"Return to Intro")</f>
        <v>Return to Intro</v>
      </c>
      <c r="C1" s="38"/>
      <c r="D1" s="38"/>
    </row>
    <row r="3" spans="2:4" ht="15.75">
      <c r="B3" s="1" t="s">
        <v>31</v>
      </c>
      <c r="C3" s="2" t="s">
        <v>0</v>
      </c>
      <c r="D3" s="2" t="s">
        <v>1</v>
      </c>
    </row>
    <row r="4" spans="2:4" ht="15">
      <c r="B4" s="3" t="s">
        <v>15</v>
      </c>
      <c r="C4" s="4">
        <v>5180</v>
      </c>
      <c r="D4" s="5" t="s">
        <v>2</v>
      </c>
    </row>
    <row r="5" spans="2:4" ht="15">
      <c r="B5" s="3" t="s">
        <v>16</v>
      </c>
      <c r="C5" s="4">
        <v>4880</v>
      </c>
      <c r="D5" s="5" t="s">
        <v>3</v>
      </c>
    </row>
    <row r="6" spans="2:4" ht="15">
      <c r="B6" s="3" t="s">
        <v>17</v>
      </c>
      <c r="C6" s="4">
        <v>5270</v>
      </c>
      <c r="D6" s="5" t="s">
        <v>4</v>
      </c>
    </row>
    <row r="7" spans="2:8" ht="15">
      <c r="B7" s="3" t="s">
        <v>18</v>
      </c>
      <c r="C7" s="4">
        <v>6550</v>
      </c>
      <c r="D7" s="5" t="s">
        <v>7</v>
      </c>
      <c r="G7" s="8"/>
      <c r="H7" s="19"/>
    </row>
    <row r="8" spans="2:8" ht="15">
      <c r="B8" s="3" t="s">
        <v>19</v>
      </c>
      <c r="C8" s="4">
        <v>6580</v>
      </c>
      <c r="D8" s="5" t="s">
        <v>8</v>
      </c>
      <c r="G8" s="6" t="s">
        <v>5</v>
      </c>
      <c r="H8" s="18" t="s">
        <v>6</v>
      </c>
    </row>
    <row r="9" spans="2:9" ht="15">
      <c r="B9" s="3" t="s">
        <v>15</v>
      </c>
      <c r="C9" s="4">
        <v>4040</v>
      </c>
      <c r="D9" s="5" t="s">
        <v>8</v>
      </c>
      <c r="G9" s="3" t="s">
        <v>29</v>
      </c>
      <c r="H9" s="4">
        <f>SUMIF(C4:C17,"&gt;"&amp;I9)</f>
        <v>61440</v>
      </c>
      <c r="I9" s="9">
        <v>5000</v>
      </c>
    </row>
    <row r="10" spans="2:9" ht="15">
      <c r="B10" s="3" t="s">
        <v>21</v>
      </c>
      <c r="C10" s="4">
        <v>2640</v>
      </c>
      <c r="D10" s="5" t="s">
        <v>8</v>
      </c>
      <c r="G10" s="8"/>
      <c r="H10" s="19"/>
      <c r="I10" s="10"/>
    </row>
    <row r="11" spans="2:9" ht="15">
      <c r="B11" s="3" t="s">
        <v>20</v>
      </c>
      <c r="C11" s="4">
        <v>7060</v>
      </c>
      <c r="D11" s="5" t="s">
        <v>9</v>
      </c>
      <c r="I11" s="11"/>
    </row>
    <row r="12" spans="2:7" ht="15">
      <c r="B12" s="3" t="s">
        <v>22</v>
      </c>
      <c r="C12" s="4">
        <v>4800</v>
      </c>
      <c r="D12" s="5" t="s">
        <v>10</v>
      </c>
      <c r="G12" s="8"/>
    </row>
    <row r="13" spans="2:4" ht="15">
      <c r="B13" s="3" t="s">
        <v>23</v>
      </c>
      <c r="C13" s="4">
        <v>5360</v>
      </c>
      <c r="D13" s="5" t="s">
        <v>12</v>
      </c>
    </row>
    <row r="14" spans="2:4" ht="15">
      <c r="B14" s="3" t="s">
        <v>24</v>
      </c>
      <c r="C14" s="4">
        <v>5900</v>
      </c>
      <c r="D14" s="5" t="s">
        <v>12</v>
      </c>
    </row>
    <row r="15" spans="2:4" ht="15">
      <c r="B15" s="3" t="s">
        <v>13</v>
      </c>
      <c r="C15" s="4">
        <v>7720</v>
      </c>
      <c r="D15" s="5" t="s">
        <v>11</v>
      </c>
    </row>
    <row r="16" spans="2:4" ht="15">
      <c r="B16" s="3" t="s">
        <v>25</v>
      </c>
      <c r="C16" s="4">
        <v>6470</v>
      </c>
      <c r="D16" s="5" t="s">
        <v>8</v>
      </c>
    </row>
    <row r="17" spans="2:4" ht="15">
      <c r="B17" s="3" t="s">
        <v>26</v>
      </c>
      <c r="C17" s="4">
        <v>5350</v>
      </c>
      <c r="D17" s="5" t="s">
        <v>14</v>
      </c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41DD4-82CD-4A05-A4DE-FFE3602220A8}">
  <dimension ref="B1:I17"/>
  <sheetViews>
    <sheetView showGridLines="0" workbookViewId="0" topLeftCell="A1">
      <selection activeCell="B1" sqref="B1:D1"/>
    </sheetView>
  </sheetViews>
  <sheetFormatPr defaultColWidth="9.140625" defaultRowHeight="15"/>
  <cols>
    <col min="2" max="2" width="21.7109375" style="0" customWidth="1"/>
    <col min="3" max="3" width="14.28125" style="0" customWidth="1"/>
    <col min="4" max="4" width="13.7109375" style="0" customWidth="1"/>
    <col min="7" max="7" width="31.140625" style="0" customWidth="1"/>
    <col min="8" max="8" width="15.421875" style="0" customWidth="1"/>
  </cols>
  <sheetData>
    <row r="1" spans="2:4" ht="15">
      <c r="B1" s="37" t="str">
        <f ca="1">HYPERLINK("#"&amp;CELL("address",INDEX(Intro!$D:$D,MATCH("Sumif with Not Equal to",Intro!$D:$D,0))),"Return to Intro")</f>
        <v>Return to Intro</v>
      </c>
      <c r="C1" s="38"/>
      <c r="D1" s="38"/>
    </row>
    <row r="3" spans="2:4" ht="15.75">
      <c r="B3" s="1" t="s">
        <v>31</v>
      </c>
      <c r="C3" s="2" t="s">
        <v>0</v>
      </c>
      <c r="D3" s="2" t="s">
        <v>1</v>
      </c>
    </row>
    <row r="4" spans="2:4" ht="15">
      <c r="B4" s="3" t="s">
        <v>15</v>
      </c>
      <c r="C4" s="4">
        <v>5180</v>
      </c>
      <c r="D4" s="5" t="s">
        <v>2</v>
      </c>
    </row>
    <row r="5" spans="2:4" ht="15">
      <c r="B5" s="3" t="s">
        <v>16</v>
      </c>
      <c r="C5" s="4">
        <v>4880</v>
      </c>
      <c r="D5" s="5" t="s">
        <v>3</v>
      </c>
    </row>
    <row r="6" spans="2:4" ht="15">
      <c r="B6" s="3" t="s">
        <v>17</v>
      </c>
      <c r="C6" s="4">
        <v>5270</v>
      </c>
      <c r="D6" s="5" t="s">
        <v>4</v>
      </c>
    </row>
    <row r="7" spans="2:8" ht="15">
      <c r="B7" s="3" t="s">
        <v>18</v>
      </c>
      <c r="C7" s="4">
        <v>6550</v>
      </c>
      <c r="D7" s="5" t="s">
        <v>7</v>
      </c>
      <c r="G7" s="8"/>
      <c r="H7" s="19"/>
    </row>
    <row r="8" spans="2:4" ht="15">
      <c r="B8" s="3" t="s">
        <v>19</v>
      </c>
      <c r="C8" s="4">
        <v>6580</v>
      </c>
      <c r="D8" s="5" t="s">
        <v>8</v>
      </c>
    </row>
    <row r="9" spans="2:8" ht="15">
      <c r="B9" s="3" t="s">
        <v>15</v>
      </c>
      <c r="C9" s="4">
        <v>4040</v>
      </c>
      <c r="D9" s="5" t="s">
        <v>8</v>
      </c>
      <c r="G9" s="6" t="s">
        <v>5</v>
      </c>
      <c r="H9" s="18" t="s">
        <v>6</v>
      </c>
    </row>
    <row r="10" spans="2:9" ht="15">
      <c r="B10" s="3" t="s">
        <v>21</v>
      </c>
      <c r="C10" s="4">
        <v>2640</v>
      </c>
      <c r="D10" s="5" t="s">
        <v>8</v>
      </c>
      <c r="G10" s="3" t="s">
        <v>30</v>
      </c>
      <c r="H10" s="4">
        <f>SUMIF(B4:B17,"&lt;&gt;Chapman",C4:C17)</f>
        <v>68580</v>
      </c>
      <c r="I10" s="9"/>
    </row>
    <row r="11" spans="2:9" ht="15">
      <c r="B11" s="3" t="s">
        <v>20</v>
      </c>
      <c r="C11" s="4">
        <v>7060</v>
      </c>
      <c r="D11" s="5" t="s">
        <v>9</v>
      </c>
      <c r="I11" s="11"/>
    </row>
    <row r="12" spans="2:7" ht="15">
      <c r="B12" s="3" t="s">
        <v>22</v>
      </c>
      <c r="C12" s="4">
        <v>4800</v>
      </c>
      <c r="D12" s="5" t="s">
        <v>10</v>
      </c>
      <c r="G12" s="8"/>
    </row>
    <row r="13" spans="2:4" ht="15">
      <c r="B13" s="3" t="s">
        <v>23</v>
      </c>
      <c r="C13" s="4">
        <v>5360</v>
      </c>
      <c r="D13" s="5" t="s">
        <v>12</v>
      </c>
    </row>
    <row r="14" spans="2:4" ht="15">
      <c r="B14" s="3" t="s">
        <v>24</v>
      </c>
      <c r="C14" s="4">
        <v>5900</v>
      </c>
      <c r="D14" s="5" t="s">
        <v>12</v>
      </c>
    </row>
    <row r="15" spans="2:4" ht="15">
      <c r="B15" s="3" t="s">
        <v>13</v>
      </c>
      <c r="C15" s="4">
        <v>7720</v>
      </c>
      <c r="D15" s="5" t="s">
        <v>11</v>
      </c>
    </row>
    <row r="16" spans="2:4" ht="15">
      <c r="B16" s="3" t="s">
        <v>25</v>
      </c>
      <c r="C16" s="4">
        <v>6470</v>
      </c>
      <c r="D16" s="5" t="s">
        <v>8</v>
      </c>
    </row>
    <row r="17" spans="2:4" ht="15">
      <c r="B17" s="3" t="s">
        <v>26</v>
      </c>
      <c r="C17" s="4">
        <v>5350</v>
      </c>
      <c r="D17" s="5" t="s">
        <v>14</v>
      </c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EFDF0-24B4-4B1B-A45E-A6516E8F1E69}">
  <dimension ref="B1:I17"/>
  <sheetViews>
    <sheetView showGridLines="0" workbookViewId="0" topLeftCell="A1">
      <selection activeCell="B1" sqref="B1:D1"/>
    </sheetView>
  </sheetViews>
  <sheetFormatPr defaultColWidth="9.140625" defaultRowHeight="15"/>
  <cols>
    <col min="2" max="2" width="21.7109375" style="0" customWidth="1"/>
    <col min="3" max="3" width="14.28125" style="0" customWidth="1"/>
    <col min="4" max="4" width="13.7109375" style="0" customWidth="1"/>
    <col min="7" max="7" width="31.140625" style="0" customWidth="1"/>
    <col min="8" max="8" width="15.421875" style="0" customWidth="1"/>
  </cols>
  <sheetData>
    <row r="1" spans="2:4" ht="15">
      <c r="B1" s="37" t="str">
        <f ca="1">HYPERLINK("#"&amp;CELL("address",INDEX(Intro!$D:$D,MATCH("Sumif with Wildcards",Intro!$D:$D,0))),"Return to Intro")</f>
        <v>Return to Intro</v>
      </c>
      <c r="C1" s="38"/>
      <c r="D1" s="38"/>
    </row>
    <row r="3" spans="2:4" ht="15.75">
      <c r="B3" s="1" t="s">
        <v>31</v>
      </c>
      <c r="C3" s="2" t="s">
        <v>0</v>
      </c>
      <c r="D3" s="2" t="s">
        <v>1</v>
      </c>
    </row>
    <row r="4" spans="2:4" ht="15">
      <c r="B4" s="3" t="s">
        <v>15</v>
      </c>
      <c r="C4" s="4">
        <v>5180</v>
      </c>
      <c r="D4" s="5" t="s">
        <v>2</v>
      </c>
    </row>
    <row r="5" spans="2:4" ht="15">
      <c r="B5" s="3" t="s">
        <v>16</v>
      </c>
      <c r="C5" s="4">
        <v>4880</v>
      </c>
      <c r="D5" s="5" t="s">
        <v>3</v>
      </c>
    </row>
    <row r="6" spans="2:4" ht="15">
      <c r="B6" s="3" t="s">
        <v>17</v>
      </c>
      <c r="C6" s="4">
        <v>5270</v>
      </c>
      <c r="D6" s="5" t="s">
        <v>4</v>
      </c>
    </row>
    <row r="7" spans="2:8" ht="15">
      <c r="B7" s="3" t="s">
        <v>18</v>
      </c>
      <c r="C7" s="4">
        <v>6550</v>
      </c>
      <c r="D7" s="5" t="s">
        <v>7</v>
      </c>
      <c r="G7" s="8"/>
      <c r="H7" s="19"/>
    </row>
    <row r="8" spans="2:8" ht="15">
      <c r="B8" s="3" t="s">
        <v>19</v>
      </c>
      <c r="C8" s="4">
        <v>6580</v>
      </c>
      <c r="D8" s="5" t="s">
        <v>8</v>
      </c>
      <c r="G8" s="8"/>
      <c r="H8" s="19"/>
    </row>
    <row r="9" spans="2:9" ht="15">
      <c r="B9" s="3" t="s">
        <v>15</v>
      </c>
      <c r="C9" s="4">
        <v>4040</v>
      </c>
      <c r="D9" s="5" t="s">
        <v>8</v>
      </c>
      <c r="G9" s="8"/>
      <c r="H9" s="19"/>
      <c r="I9" s="9"/>
    </row>
    <row r="10" spans="2:9" ht="15">
      <c r="B10" s="3" t="s">
        <v>21</v>
      </c>
      <c r="C10" s="4">
        <v>2640</v>
      </c>
      <c r="D10" s="5" t="s">
        <v>8</v>
      </c>
      <c r="G10" s="6" t="s">
        <v>5</v>
      </c>
      <c r="H10" s="18" t="s">
        <v>6</v>
      </c>
      <c r="I10" s="10"/>
    </row>
    <row r="11" spans="2:9" ht="15">
      <c r="B11" s="3" t="s">
        <v>20</v>
      </c>
      <c r="C11" s="4">
        <v>7060</v>
      </c>
      <c r="D11" s="5" t="s">
        <v>9</v>
      </c>
      <c r="G11" s="3" t="s">
        <v>40</v>
      </c>
      <c r="H11" s="4">
        <f>SUMIF(B4:B17,"Jus*",C4:C17)</f>
        <v>6550</v>
      </c>
      <c r="I11" s="11"/>
    </row>
    <row r="12" spans="2:8" ht="15">
      <c r="B12" s="3" t="s">
        <v>22</v>
      </c>
      <c r="C12" s="4">
        <v>4800</v>
      </c>
      <c r="D12" s="5" t="s">
        <v>10</v>
      </c>
      <c r="G12" s="3" t="s">
        <v>39</v>
      </c>
      <c r="H12" s="4">
        <f>SUMIF(B4:B17,"*ard",C4:C17)</f>
        <v>6580</v>
      </c>
    </row>
    <row r="13" spans="2:8" ht="15">
      <c r="B13" s="3" t="s">
        <v>23</v>
      </c>
      <c r="C13" s="4">
        <v>5360</v>
      </c>
      <c r="D13" s="5" t="s">
        <v>12</v>
      </c>
      <c r="G13" s="3" t="s">
        <v>41</v>
      </c>
      <c r="H13" s="4">
        <f>SUMIF(B4:B17,"?????",C4:C17)</f>
        <v>11260</v>
      </c>
    </row>
    <row r="14" spans="2:4" ht="15">
      <c r="B14" s="3" t="s">
        <v>24</v>
      </c>
      <c r="C14" s="4">
        <v>5900</v>
      </c>
      <c r="D14" s="5" t="s">
        <v>12</v>
      </c>
    </row>
    <row r="15" spans="2:4" ht="15">
      <c r="B15" s="3" t="s">
        <v>13</v>
      </c>
      <c r="C15" s="4">
        <v>7720</v>
      </c>
      <c r="D15" s="5" t="s">
        <v>11</v>
      </c>
    </row>
    <row r="16" spans="2:4" ht="15">
      <c r="B16" s="3" t="s">
        <v>25</v>
      </c>
      <c r="C16" s="4">
        <v>6470</v>
      </c>
      <c r="D16" s="5" t="s">
        <v>8</v>
      </c>
    </row>
    <row r="17" spans="2:4" ht="15">
      <c r="B17" s="3" t="s">
        <v>26</v>
      </c>
      <c r="C17" s="4">
        <v>5350</v>
      </c>
      <c r="D17" s="5" t="s">
        <v>14</v>
      </c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895ED-507C-4AE6-A623-DCD33D285903}">
  <dimension ref="B1:L18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4.00390625" style="0" customWidth="1"/>
    <col min="2" max="2" width="15.140625" style="8" bestFit="1" customWidth="1"/>
    <col min="3" max="3" width="16.421875" style="8" customWidth="1"/>
    <col min="4" max="4" width="21.28125" style="8" customWidth="1"/>
    <col min="5" max="5" width="15.7109375" style="8" customWidth="1"/>
    <col min="6" max="6" width="15.28125" style="8" customWidth="1"/>
    <col min="9" max="9" width="42.57421875" style="0" bestFit="1" customWidth="1"/>
    <col min="10" max="10" width="15.421875" style="0" customWidth="1"/>
  </cols>
  <sheetData>
    <row r="1" spans="2:4" ht="15">
      <c r="B1" s="37" t="str">
        <f ca="1">HYPERLINK("#"&amp;CELL("address",INDEX(Intro!$D:$D,MATCH("Sumif with Dates",Intro!$D:$D,0))),"Return to Intro")</f>
        <v>Return to Intro</v>
      </c>
      <c r="C1" s="38"/>
      <c r="D1" s="38"/>
    </row>
    <row r="2" spans="2:6" ht="15">
      <c r="B2" s="12" t="s">
        <v>32</v>
      </c>
      <c r="C2" s="12" t="s">
        <v>33</v>
      </c>
      <c r="D2" s="13" t="s">
        <v>34</v>
      </c>
      <c r="E2" s="13" t="s">
        <v>35</v>
      </c>
      <c r="F2" s="13" t="s">
        <v>36</v>
      </c>
    </row>
    <row r="3" spans="2:12" ht="15">
      <c r="B3" s="3" t="s">
        <v>37</v>
      </c>
      <c r="C3" s="5">
        <v>10012145</v>
      </c>
      <c r="D3" s="15">
        <v>612000</v>
      </c>
      <c r="E3" s="16">
        <v>44928</v>
      </c>
      <c r="F3" s="17">
        <v>46753</v>
      </c>
      <c r="L3" s="14"/>
    </row>
    <row r="4" spans="2:6" ht="15">
      <c r="B4" s="3" t="s">
        <v>37</v>
      </c>
      <c r="C4" s="5">
        <f>C3+1</f>
        <v>10012146</v>
      </c>
      <c r="D4" s="15">
        <v>252400</v>
      </c>
      <c r="E4" s="16">
        <v>44928</v>
      </c>
      <c r="F4" s="17">
        <v>46023</v>
      </c>
    </row>
    <row r="5" spans="2:10" ht="15">
      <c r="B5" s="3" t="s">
        <v>37</v>
      </c>
      <c r="C5" s="5">
        <f aca="true" t="shared" si="0" ref="C5:C17">C4+1</f>
        <v>10012147</v>
      </c>
      <c r="D5" s="15">
        <v>816000</v>
      </c>
      <c r="E5" s="16">
        <v>44931</v>
      </c>
      <c r="F5" s="17">
        <v>46756</v>
      </c>
      <c r="I5" s="6" t="s">
        <v>5</v>
      </c>
      <c r="J5" s="7" t="s">
        <v>6</v>
      </c>
    </row>
    <row r="6" spans="2:10" ht="15">
      <c r="B6" s="3" t="s">
        <v>37</v>
      </c>
      <c r="C6" s="5">
        <f t="shared" si="0"/>
        <v>10012148</v>
      </c>
      <c r="D6" s="15">
        <v>1050000</v>
      </c>
      <c r="E6" s="16">
        <v>44933</v>
      </c>
      <c r="F6" s="17">
        <v>47853</v>
      </c>
      <c r="I6" s="3" t="s">
        <v>42</v>
      </c>
      <c r="J6" s="4">
        <f>SUMIF(F3:F18,"&lt;"&amp;DATE(2027,12,31),D3:D18)</f>
        <v>1438400</v>
      </c>
    </row>
    <row r="7" spans="2:10" ht="15">
      <c r="B7" s="3" t="s">
        <v>37</v>
      </c>
      <c r="C7" s="5">
        <f t="shared" si="0"/>
        <v>10012149</v>
      </c>
      <c r="D7" s="15">
        <v>560000</v>
      </c>
      <c r="E7" s="16">
        <v>44934</v>
      </c>
      <c r="F7" s="17">
        <v>46759</v>
      </c>
      <c r="I7" s="3" t="s">
        <v>43</v>
      </c>
      <c r="J7" s="4">
        <f>SUMIF(F3:F18,"&gt;="&amp;DATE(2028,1,1),D3:D18)</f>
        <v>5778000</v>
      </c>
    </row>
    <row r="8" spans="2:10" ht="15">
      <c r="B8" s="3" t="s">
        <v>37</v>
      </c>
      <c r="C8" s="5">
        <f t="shared" si="0"/>
        <v>10012150</v>
      </c>
      <c r="D8" s="15">
        <v>740000</v>
      </c>
      <c r="E8" s="16">
        <v>44936</v>
      </c>
      <c r="F8" s="17">
        <v>47856</v>
      </c>
      <c r="I8" s="8"/>
      <c r="J8" s="19"/>
    </row>
    <row r="9" spans="2:10" ht="15">
      <c r="B9" s="3" t="s">
        <v>37</v>
      </c>
      <c r="C9" s="5">
        <f t="shared" si="0"/>
        <v>10012151</v>
      </c>
      <c r="D9" s="15">
        <v>110000</v>
      </c>
      <c r="E9" s="16">
        <v>44938</v>
      </c>
      <c r="F9" s="17">
        <v>45668</v>
      </c>
      <c r="I9" s="8"/>
      <c r="J9" s="19"/>
    </row>
    <row r="10" spans="2:6" ht="15">
      <c r="B10" s="3" t="s">
        <v>37</v>
      </c>
      <c r="C10" s="5">
        <f t="shared" si="0"/>
        <v>10012152</v>
      </c>
      <c r="D10" s="15">
        <v>56000</v>
      </c>
      <c r="E10" s="16">
        <v>44941</v>
      </c>
      <c r="F10" s="17">
        <v>45671</v>
      </c>
    </row>
    <row r="11" spans="2:6" ht="15">
      <c r="B11" s="3" t="s">
        <v>37</v>
      </c>
      <c r="C11" s="5">
        <f t="shared" si="0"/>
        <v>10012153</v>
      </c>
      <c r="D11" s="15">
        <v>480000</v>
      </c>
      <c r="E11" s="16">
        <v>44941</v>
      </c>
      <c r="F11" s="17">
        <v>46766</v>
      </c>
    </row>
    <row r="12" spans="2:6" ht="15">
      <c r="B12" s="3" t="s">
        <v>37</v>
      </c>
      <c r="C12" s="5">
        <f t="shared" si="0"/>
        <v>10012154</v>
      </c>
      <c r="D12" s="15">
        <v>300000</v>
      </c>
      <c r="E12" s="16">
        <v>44944</v>
      </c>
      <c r="F12" s="17">
        <v>46769</v>
      </c>
    </row>
    <row r="13" spans="2:6" ht="15">
      <c r="B13" s="3" t="s">
        <v>37</v>
      </c>
      <c r="C13" s="5">
        <f t="shared" si="0"/>
        <v>10012155</v>
      </c>
      <c r="D13" s="15">
        <v>450000</v>
      </c>
      <c r="E13" s="16">
        <v>44947</v>
      </c>
      <c r="F13" s="17">
        <v>46042</v>
      </c>
    </row>
    <row r="14" spans="2:6" ht="15">
      <c r="B14" s="3" t="s">
        <v>37</v>
      </c>
      <c r="C14" s="5">
        <f t="shared" si="0"/>
        <v>10012156</v>
      </c>
      <c r="D14" s="15">
        <v>690000</v>
      </c>
      <c r="E14" s="16">
        <v>44948</v>
      </c>
      <c r="F14" s="17">
        <v>47868</v>
      </c>
    </row>
    <row r="15" spans="2:6" ht="15">
      <c r="B15" s="3" t="s">
        <v>37</v>
      </c>
      <c r="C15" s="5">
        <f t="shared" si="0"/>
        <v>10012157</v>
      </c>
      <c r="D15" s="15">
        <v>530000</v>
      </c>
      <c r="E15" s="16">
        <v>44951</v>
      </c>
      <c r="F15" s="17">
        <v>46776</v>
      </c>
    </row>
    <row r="16" spans="2:6" ht="15">
      <c r="B16" s="3" t="s">
        <v>37</v>
      </c>
      <c r="C16" s="5">
        <f t="shared" si="0"/>
        <v>10012158</v>
      </c>
      <c r="D16" s="15">
        <v>320000</v>
      </c>
      <c r="E16" s="16">
        <v>44953</v>
      </c>
      <c r="F16" s="17">
        <v>46048</v>
      </c>
    </row>
    <row r="17" spans="2:6" ht="15">
      <c r="B17" s="3" t="s">
        <v>37</v>
      </c>
      <c r="C17" s="5">
        <f t="shared" si="0"/>
        <v>10012159</v>
      </c>
      <c r="D17" s="15">
        <v>250000</v>
      </c>
      <c r="E17" s="16">
        <v>44954</v>
      </c>
      <c r="F17" s="17">
        <v>45684</v>
      </c>
    </row>
    <row r="18" spans="2:6" ht="15">
      <c r="B18" s="3" t="s">
        <v>38</v>
      </c>
      <c r="C18" s="3"/>
      <c r="D18" s="15">
        <v>150000</v>
      </c>
      <c r="E18" s="16"/>
      <c r="F18" s="17"/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887CB-C522-4781-B898-E0762D48034E}">
  <dimension ref="B1:L18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4.00390625" style="0" customWidth="1"/>
    <col min="2" max="2" width="15.140625" style="8" bestFit="1" customWidth="1"/>
    <col min="3" max="3" width="16.421875" style="8" customWidth="1"/>
    <col min="4" max="4" width="21.28125" style="8" customWidth="1"/>
    <col min="5" max="5" width="15.7109375" style="8" customWidth="1"/>
    <col min="6" max="6" width="15.28125" style="8" customWidth="1"/>
    <col min="9" max="9" width="42.57421875" style="0" bestFit="1" customWidth="1"/>
    <col min="10" max="10" width="15.421875" style="0" customWidth="1"/>
  </cols>
  <sheetData>
    <row r="1" spans="2:4" ht="15">
      <c r="B1" s="37" t="str">
        <f ca="1">HYPERLINK("#"&amp;CELL("address",INDEX(Intro!$D:$D,MATCH("Sumif with Blank Cells ",Intro!$D:$D,0))),"Return to Intro")</f>
        <v>Return to Intro</v>
      </c>
      <c r="C1" s="38"/>
      <c r="D1" s="38"/>
    </row>
    <row r="2" spans="2:6" ht="15">
      <c r="B2" s="12" t="s">
        <v>32</v>
      </c>
      <c r="C2" s="12" t="s">
        <v>33</v>
      </c>
      <c r="D2" s="13" t="s">
        <v>34</v>
      </c>
      <c r="E2" s="13" t="s">
        <v>35</v>
      </c>
      <c r="F2" s="13" t="s">
        <v>36</v>
      </c>
    </row>
    <row r="3" spans="2:12" ht="15">
      <c r="B3" s="3" t="s">
        <v>37</v>
      </c>
      <c r="C3" s="5">
        <v>10012145</v>
      </c>
      <c r="D3" s="15">
        <v>612000</v>
      </c>
      <c r="E3" s="16">
        <v>44928</v>
      </c>
      <c r="F3" s="17">
        <v>46753</v>
      </c>
      <c r="L3" s="14"/>
    </row>
    <row r="4" spans="2:6" ht="15">
      <c r="B4" s="3" t="s">
        <v>37</v>
      </c>
      <c r="C4" s="5">
        <f>C3+1</f>
        <v>10012146</v>
      </c>
      <c r="D4" s="15">
        <v>252400</v>
      </c>
      <c r="E4" s="16">
        <v>44928</v>
      </c>
      <c r="F4" s="17">
        <v>46023</v>
      </c>
    </row>
    <row r="5" spans="2:6" ht="15">
      <c r="B5" s="3" t="s">
        <v>37</v>
      </c>
      <c r="C5" s="5">
        <f aca="true" t="shared" si="0" ref="C5:C17">C4+1</f>
        <v>10012147</v>
      </c>
      <c r="D5" s="15">
        <v>816000</v>
      </c>
      <c r="E5" s="16">
        <v>44931</v>
      </c>
      <c r="F5" s="17">
        <v>46756</v>
      </c>
    </row>
    <row r="6" spans="2:10" ht="15">
      <c r="B6" s="3" t="s">
        <v>37</v>
      </c>
      <c r="C6" s="5">
        <f t="shared" si="0"/>
        <v>10012148</v>
      </c>
      <c r="D6" s="15">
        <v>1050000</v>
      </c>
      <c r="E6" s="16">
        <v>44933</v>
      </c>
      <c r="F6" s="17">
        <v>47853</v>
      </c>
      <c r="I6" s="8"/>
      <c r="J6" s="19"/>
    </row>
    <row r="7" spans="2:10" ht="15">
      <c r="B7" s="3" t="s">
        <v>37</v>
      </c>
      <c r="C7" s="5">
        <f t="shared" si="0"/>
        <v>10012149</v>
      </c>
      <c r="D7" s="15">
        <v>560000</v>
      </c>
      <c r="E7" s="16">
        <v>44934</v>
      </c>
      <c r="F7" s="17">
        <v>46759</v>
      </c>
      <c r="I7" s="6" t="s">
        <v>5</v>
      </c>
      <c r="J7" s="18" t="s">
        <v>6</v>
      </c>
    </row>
    <row r="8" spans="2:10" ht="15">
      <c r="B8" s="3" t="s">
        <v>37</v>
      </c>
      <c r="C8" s="5">
        <f t="shared" si="0"/>
        <v>10012150</v>
      </c>
      <c r="D8" s="15">
        <v>740000</v>
      </c>
      <c r="E8" s="16">
        <v>44936</v>
      </c>
      <c r="F8" s="17">
        <v>47856</v>
      </c>
      <c r="I8" s="3" t="s">
        <v>44</v>
      </c>
      <c r="J8" s="4">
        <f>SUMIF(C3:C18,"",D3:D18)</f>
        <v>150000</v>
      </c>
    </row>
    <row r="9" spans="2:10" ht="15">
      <c r="B9" s="3" t="s">
        <v>37</v>
      </c>
      <c r="C9" s="5">
        <f t="shared" si="0"/>
        <v>10012151</v>
      </c>
      <c r="D9" s="15">
        <v>110000</v>
      </c>
      <c r="E9" s="16">
        <v>44938</v>
      </c>
      <c r="F9" s="17">
        <v>45668</v>
      </c>
      <c r="I9" s="3" t="s">
        <v>45</v>
      </c>
      <c r="J9" s="4">
        <f>SUMIF(C3:C18,"&lt;&gt;",D3:D18)</f>
        <v>7216400</v>
      </c>
    </row>
    <row r="10" spans="2:6" ht="15">
      <c r="B10" s="3" t="s">
        <v>37</v>
      </c>
      <c r="C10" s="5">
        <f t="shared" si="0"/>
        <v>10012152</v>
      </c>
      <c r="D10" s="15">
        <v>56000</v>
      </c>
      <c r="E10" s="16">
        <v>44941</v>
      </c>
      <c r="F10" s="17">
        <v>45671</v>
      </c>
    </row>
    <row r="11" spans="2:6" ht="15">
      <c r="B11" s="3" t="s">
        <v>37</v>
      </c>
      <c r="C11" s="5">
        <f t="shared" si="0"/>
        <v>10012153</v>
      </c>
      <c r="D11" s="15">
        <v>480000</v>
      </c>
      <c r="E11" s="16">
        <v>44941</v>
      </c>
      <c r="F11" s="17">
        <v>46766</v>
      </c>
    </row>
    <row r="12" spans="2:6" ht="15">
      <c r="B12" s="3" t="s">
        <v>37</v>
      </c>
      <c r="C12" s="5">
        <f t="shared" si="0"/>
        <v>10012154</v>
      </c>
      <c r="D12" s="15">
        <v>300000</v>
      </c>
      <c r="E12" s="16">
        <v>44944</v>
      </c>
      <c r="F12" s="17">
        <v>46769</v>
      </c>
    </row>
    <row r="13" spans="2:6" ht="15">
      <c r="B13" s="3" t="s">
        <v>37</v>
      </c>
      <c r="C13" s="5">
        <f t="shared" si="0"/>
        <v>10012155</v>
      </c>
      <c r="D13" s="15">
        <v>450000</v>
      </c>
      <c r="E13" s="16">
        <v>44947</v>
      </c>
      <c r="F13" s="17">
        <v>46042</v>
      </c>
    </row>
    <row r="14" spans="2:6" ht="15">
      <c r="B14" s="3" t="s">
        <v>37</v>
      </c>
      <c r="C14" s="5">
        <f t="shared" si="0"/>
        <v>10012156</v>
      </c>
      <c r="D14" s="15">
        <v>690000</v>
      </c>
      <c r="E14" s="16">
        <v>44948</v>
      </c>
      <c r="F14" s="17">
        <v>47868</v>
      </c>
    </row>
    <row r="15" spans="2:6" ht="15">
      <c r="B15" s="3" t="s">
        <v>37</v>
      </c>
      <c r="C15" s="5">
        <f t="shared" si="0"/>
        <v>10012157</v>
      </c>
      <c r="D15" s="15">
        <v>530000</v>
      </c>
      <c r="E15" s="16">
        <v>44951</v>
      </c>
      <c r="F15" s="17">
        <v>46776</v>
      </c>
    </row>
    <row r="16" spans="2:6" ht="15">
      <c r="B16" s="3" t="s">
        <v>37</v>
      </c>
      <c r="C16" s="5">
        <f t="shared" si="0"/>
        <v>10012158</v>
      </c>
      <c r="D16" s="15">
        <v>320000</v>
      </c>
      <c r="E16" s="16">
        <v>44953</v>
      </c>
      <c r="F16" s="17">
        <v>46048</v>
      </c>
    </row>
    <row r="17" spans="2:6" ht="15">
      <c r="B17" s="3" t="s">
        <v>37</v>
      </c>
      <c r="C17" s="5">
        <f t="shared" si="0"/>
        <v>10012159</v>
      </c>
      <c r="D17" s="15">
        <v>250000</v>
      </c>
      <c r="E17" s="16">
        <v>44954</v>
      </c>
      <c r="F17" s="17">
        <v>45684</v>
      </c>
    </row>
    <row r="18" spans="2:6" ht="15">
      <c r="B18" s="3" t="s">
        <v>38</v>
      </c>
      <c r="C18" s="3"/>
      <c r="D18" s="15">
        <v>150000</v>
      </c>
      <c r="E18" s="16"/>
      <c r="F18" s="17"/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ModelsbyTalias.com</dc:creator>
  <cp:keywords/>
  <dc:description/>
  <cp:lastModifiedBy>ModelsbyTalias .com</cp:lastModifiedBy>
  <dcterms:created xsi:type="dcterms:W3CDTF">2023-03-19T17:51:21Z</dcterms:created>
  <dcterms:modified xsi:type="dcterms:W3CDTF">2023-09-08T18:10:09Z</dcterms:modified>
  <cp:category/>
  <cp:version/>
  <cp:contentType/>
  <cp:contentStatus/>
</cp:coreProperties>
</file>